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ЮДО\1 Новиков Артур\"/>
    </mc:Choice>
  </mc:AlternateContent>
  <bookViews>
    <workbookView xWindow="0" yWindow="0" windowWidth="28800" windowHeight="12435" activeTab="1"/>
  </bookViews>
  <sheets>
    <sheet name="2022г. стр.1_9" sheetId="7" r:id="rId1"/>
    <sheet name="стр.10-12" sheetId="6" r:id="rId2"/>
  </sheets>
  <externalReferences>
    <externalReference r:id="rId3"/>
    <externalReference r:id="rId4"/>
    <externalReference r:id="rId5"/>
  </externalReferences>
  <definedNames>
    <definedName name="TABLE" localSheetId="0">'2022г. стр.1_9'!#REF!</definedName>
    <definedName name="TABLE_2" localSheetId="0">'2022г. стр.1_9'!#REF!</definedName>
    <definedName name="_xlnm.Print_Titles" localSheetId="0">'2022г. стр.1_9'!$32:$32</definedName>
    <definedName name="_xlnm.Print_Area" localSheetId="0">'2022г. стр.1_9'!$A$1:$F$206</definedName>
  </definedNames>
  <calcPr calcId="152511" iterate="1"/>
</workbook>
</file>

<file path=xl/calcChain.xml><?xml version="1.0" encoding="utf-8"?>
<calcChain xmlns="http://schemas.openxmlformats.org/spreadsheetml/2006/main">
  <c r="F159" i="7" l="1"/>
  <c r="F153" i="7"/>
  <c r="F150" i="7" l="1"/>
  <c r="F155" i="7"/>
  <c r="I22" i="6"/>
  <c r="H22" i="6" l="1"/>
  <c r="D136" i="7" l="1"/>
  <c r="F146" i="7" l="1"/>
  <c r="F138" i="7"/>
  <c r="E136" i="7"/>
  <c r="D22" i="6"/>
  <c r="E145" i="7" l="1"/>
  <c r="F145" i="7"/>
  <c r="D145" i="7"/>
  <c r="D142" i="7" s="1"/>
  <c r="D149" i="7" s="1"/>
  <c r="E137" i="7"/>
  <c r="F137" i="7"/>
  <c r="D137" i="7"/>
  <c r="D134" i="7" s="1"/>
  <c r="E139" i="7"/>
  <c r="F139" i="7" s="1"/>
  <c r="D139" i="7"/>
  <c r="F157" i="7"/>
  <c r="D156" i="7" l="1"/>
  <c r="E155" i="7"/>
  <c r="D155" i="7"/>
  <c r="D157" i="7" l="1"/>
  <c r="F152" i="7" l="1"/>
  <c r="E152" i="7"/>
  <c r="E153" i="7" s="1"/>
  <c r="F127" i="7" l="1"/>
  <c r="F126" i="7"/>
  <c r="E124" i="7"/>
  <c r="E123" i="7"/>
  <c r="F124" i="7"/>
  <c r="F123" i="7"/>
  <c r="E125" i="7"/>
  <c r="D124" i="7"/>
  <c r="D123" i="7"/>
  <c r="D122" i="7" l="1"/>
  <c r="D121" i="7" s="1"/>
  <c r="E122" i="7"/>
  <c r="E127" i="7"/>
  <c r="E126" i="7"/>
  <c r="D127" i="7"/>
  <c r="D126" i="7"/>
  <c r="F114" i="7"/>
  <c r="F86" i="7"/>
  <c r="F79" i="7"/>
  <c r="E114" i="7"/>
  <c r="E86" i="7"/>
  <c r="E79" i="7"/>
  <c r="D114" i="7"/>
  <c r="D86" i="7"/>
  <c r="D79" i="7"/>
  <c r="D125" i="7" l="1"/>
  <c r="E71" i="7"/>
  <c r="F71" i="7"/>
  <c r="F142" i="7"/>
  <c r="F149" i="7" s="1"/>
  <c r="E142" i="7"/>
  <c r="E149" i="7" s="1"/>
  <c r="E134" i="7"/>
  <c r="F134" i="7"/>
  <c r="F125" i="7"/>
  <c r="F122" i="7"/>
  <c r="F121" i="7" s="1"/>
  <c r="E121" i="7" l="1"/>
  <c r="E69" i="7" s="1"/>
  <c r="F69" i="7" l="1"/>
  <c r="D71" i="7" l="1"/>
  <c r="D69" i="7" l="1"/>
  <c r="D152" i="7" l="1"/>
  <c r="E157" i="7" l="1"/>
  <c r="D153" i="7" l="1"/>
  <c r="E158" i="7" l="1"/>
  <c r="F156" i="7" l="1"/>
  <c r="E150" i="7" l="1"/>
  <c r="E159" i="7" s="1"/>
  <c r="D158" i="7" l="1"/>
  <c r="D150" i="7" l="1"/>
  <c r="D159" i="7" s="1"/>
  <c r="F158" i="7" l="1"/>
  <c r="E22" i="6" l="1"/>
</calcChain>
</file>

<file path=xl/sharedStrings.xml><?xml version="1.0" encoding="utf-8"?>
<sst xmlns="http://schemas.openxmlformats.org/spreadsheetml/2006/main" count="576" uniqueCount="298">
  <si>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</si>
  <si>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</si>
  <si>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</si>
  <si>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</si>
  <si>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</si>
  <si>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</si>
  <si>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</si>
  <si>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</si>
  <si>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</si>
  <si>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</si>
  <si>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</si>
  <si>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</si>
  <si>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</si>
  <si>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</si>
  <si>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</si>
  <si>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</si>
  <si>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</si>
  <si>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</si>
  <si>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</si>
  <si>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</si>
  <si>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</si>
  <si>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</si>
  <si>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</si>
  <si>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</si>
  <si>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</si>
  <si>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</si>
  <si>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</si>
  <si>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</si>
  <si>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</si>
  <si>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</si>
  <si>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</si>
  <si>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</si>
  <si>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</si>
  <si>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</si>
  <si>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</si>
  <si>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</si>
  <si>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</si>
  <si>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</si>
  <si>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</si>
  <si>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</si>
  <si>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</si>
  <si>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</si>
  <si>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</si>
  <si>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</si>
  <si>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</si>
  <si>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</si>
  <si>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</si>
  <si>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</si>
  <si>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</si>
  <si>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</si>
  <si>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</si>
  <si>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</si>
  <si>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</si>
  <si>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</si>
  <si>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</si>
  <si>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</si>
  <si>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</si>
  <si>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</si>
  <si>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</si>
  <si>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</si>
  <si>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</si>
  <si>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</si>
  <si>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</si>
  <si>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</si>
  <si>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</si>
  <si>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</si>
  <si>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</si>
  <si>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</si>
  <si>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</si>
  <si>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</si>
  <si>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</si>
  <si>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</si>
  <si>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</si>
  <si>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</si>
  <si>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</si>
  <si>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</si>
  <si>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</si>
  <si>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</si>
  <si>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</si>
  <si>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</si>
  <si>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</si>
  <si>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</si>
  <si>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</si>
  <si>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</si>
  <si>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</si>
  <si>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</si>
  <si>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</si>
  <si>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</si>
  <si>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</si>
  <si>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</si>
  <si>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</si>
  <si>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</si>
  <si>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</si>
  <si>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</si>
  <si>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</si>
  <si>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</si>
  <si>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</si>
  <si>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</si>
  <si>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</si>
  <si>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</si>
  <si>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</si>
  <si>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</si>
  <si>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</si>
  <si>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</si>
  <si>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</si>
  <si>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</si>
  <si>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</si>
  <si>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</si>
  <si>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</si>
  <si>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</si>
  <si>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</si>
  <si>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</si>
  <si>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</si>
  <si>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</si>
  <si>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</si>
  <si>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</si>
  <si>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</si>
  <si>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</si>
  <si>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</si>
  <si>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</si>
  <si>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</si>
  <si>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</si>
  <si>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</si>
  <si>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</si>
  <si>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</si>
  <si>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</si>
  <si>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</si>
  <si>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</si>
  <si>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</si>
  <si>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</si>
  <si>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</si>
  <si>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</si>
  <si>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</si>
  <si>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</si>
  <si>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</si>
  <si>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</si>
  <si>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</si>
  <si>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</si>
  <si>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</si>
  <si>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</si>
  <si>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</si>
  <si>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</si>
  <si>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</si>
  <si>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</si>
  <si>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</si>
  <si>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</si>
  <si>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</si>
  <si>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</si>
  <si>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</si>
  <si>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</si>
  <si>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</si>
  <si>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</si>
  <si>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</si>
  <si>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</si>
  <si>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</si>
  <si>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</si>
  <si>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</si>
  <si>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</si>
  <si>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</si>
  <si>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</si>
  <si>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</si>
  <si>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</si>
  <si>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</si>
  <si>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</si>
  <si>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</si>
  <si>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</si>
  <si>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</si>
  <si>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</si>
  <si>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</si>
  <si>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</si>
  <si>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</si>
  <si>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</si>
  <si>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</si>
  <si>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</si>
  <si>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</si>
  <si>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</si>
  <si>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</si>
  <si>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</si>
  <si>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</si>
  <si>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</si>
  <si>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</si>
  <si>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</si>
  <si>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</si>
  <si>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</si>
  <si>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</si>
  <si>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</si>
  <si>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</si>
  <si>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</si>
  <si>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</si>
  <si>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</si>
  <si>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</si>
  <si>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</si>
  <si>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</si>
  <si>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</si>
  <si>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</si>
  <si>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</si>
  <si>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</si>
  <si>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</si>
  <si>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</si>
  <si>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</si>
  <si>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</si>
  <si>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</si>
  <si>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</si>
  <si>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</si>
  <si>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</si>
  <si>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</si>
  <si>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</si>
  <si>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</si>
  <si>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</si>
  <si>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</si>
  <si>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</si>
  <si>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</si>
  <si>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</si>
  <si>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</si>
  <si>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</si>
  <si>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</si>
  <si>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</si>
  <si>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</si>
  <si>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</si>
  <si>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</si>
  <si>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</si>
  <si>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</si>
  <si>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</si>
  <si>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</si>
  <si>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</si>
  <si>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</si>
  <si>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</si>
  <si>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</si>
  <si>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</si>
  <si>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</si>
  <si>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</si>
  <si>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</si>
  <si>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</si>
  <si>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</si>
  <si>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</si>
  <si>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</si>
  <si>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</si>
  <si>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</si>
  <si>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</si>
  <si>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</si>
  <si>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</si>
  <si>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</si>
  <si>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</si>
  <si>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</si>
  <si>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</si>
  <si>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</si>
  <si>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</si>
  <si>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</si>
  <si>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</si>
  <si>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</si>
  <si>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</si>
  <si>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</si>
  <si>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</si>
  <si>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</si>
  <si>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</si>
  <si>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</si>
  <si>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</si>
  <si>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</si>
  <si>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</si>
  <si>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</si>
  <si>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</si>
  <si>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</si>
  <si>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</si>
  <si>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</si>
  <si>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</si>
  <si>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</si>
  <si>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</si>
  <si>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</si>
  <si>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</si>
  <si>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Акционерное общество "Харп-Энерго-Газ" (АО "Харп-Энерго-Газ")</t>
  </si>
  <si>
    <t>Акционерное общество "Харп-Энерго-Газ"</t>
  </si>
  <si>
    <t>АО "Харп-Энерго-Газ"</t>
  </si>
  <si>
    <t>629420, ЯНАО, Приуральский р-он, п. Харп, кв. Северный, д. 3</t>
  </si>
  <si>
    <t>8901016850</t>
  </si>
  <si>
    <t>890801001</t>
  </si>
  <si>
    <t>Лапинский Александр Александрович</t>
  </si>
  <si>
    <t>priemnaya@harpenergogaz.ru</t>
  </si>
  <si>
    <t>№ п/п</t>
  </si>
  <si>
    <t>(вид цены (тарифа) на</t>
  </si>
  <si>
    <t>-</t>
  </si>
  <si>
    <t xml:space="preserve">                                          (расчетный период регулирования)</t>
  </si>
  <si>
    <r>
      <t xml:space="preserve">население, проживающее в городских населенных пунктах в домах, </t>
    </r>
    <r>
      <rPr>
        <b/>
        <sz val="10"/>
        <rFont val="Times New Roman"/>
        <family val="1"/>
        <charset val="204"/>
      </rPr>
      <t>не оборудованных</t>
    </r>
    <r>
      <rPr>
        <sz val="10"/>
        <rFont val="Times New Roman"/>
        <family val="1"/>
        <charset val="204"/>
      </rPr>
      <t xml:space="preserve"> в установленном порядке стационарными электроплитами и (или) электроотопительными установками</t>
    </r>
  </si>
  <si>
    <t>цена (тариф) на электрическую энергию (мощность)</t>
  </si>
  <si>
    <t>рублей/кВт·ч</t>
  </si>
  <si>
    <t>Необходимые расходы из прибыли</t>
  </si>
  <si>
    <t>первое полу-годие</t>
  </si>
  <si>
    <t>второе полу-годие</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</si>
  <si>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</si>
  <si>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</si>
  <si>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2022 год (корректировка)</t>
  </si>
  <si>
    <r>
      <t xml:space="preserve">Фактические показатели за год, предшествующий базовому периоду </t>
    </r>
    <r>
      <rPr>
        <b/>
        <sz val="10"/>
        <rFont val="Times New Roman"/>
        <family val="1"/>
        <charset val="204"/>
      </rPr>
      <t>2020 год</t>
    </r>
  </si>
  <si>
    <r>
      <t xml:space="preserve">Показатели, утвержденные
на базовый
период *                   </t>
    </r>
    <r>
      <rPr>
        <b/>
        <sz val="10"/>
        <rFont val="Times New Roman"/>
        <family val="1"/>
        <charset val="204"/>
      </rPr>
      <t xml:space="preserve"> 2021 год</t>
    </r>
  </si>
  <si>
    <r>
      <t xml:space="preserve">Предложения
на расчетный период регулирования </t>
    </r>
    <r>
      <rPr>
        <b/>
        <sz val="10"/>
        <rFont val="Times New Roman"/>
        <family val="1"/>
        <charset val="204"/>
      </rPr>
      <t>2022 г. (корректировка)</t>
    </r>
  </si>
  <si>
    <r>
      <t xml:space="preserve">Фактические показатели за год, предшествующий базовому периоду            </t>
    </r>
    <r>
      <rPr>
        <b/>
        <sz val="10"/>
        <rFont val="Times New Roman"/>
        <family val="1"/>
        <charset val="204"/>
      </rPr>
      <t>2020 год</t>
    </r>
  </si>
  <si>
    <r>
      <t xml:space="preserve">Показатели, утвержденные
на базовый
период * </t>
    </r>
    <r>
      <rPr>
        <b/>
        <sz val="10"/>
        <rFont val="Times New Roman"/>
        <family val="1"/>
        <charset val="204"/>
      </rPr>
      <t>2021 год</t>
    </r>
  </si>
  <si>
    <r>
      <t xml:space="preserve">Предложения
на расчетный период регулирования </t>
    </r>
    <r>
      <rPr>
        <b/>
        <sz val="10"/>
        <rFont val="Times New Roman"/>
        <family val="1"/>
        <charset val="204"/>
      </rPr>
      <t>2022 год</t>
    </r>
  </si>
  <si>
    <t>(34993)74212</t>
  </si>
  <si>
    <t xml:space="preserve">Департамент тарифной политики, энергетики и жилищно-коммунального комплекса Ямало-Ненецкого автономного округа, Приказ от 04.08.2014 № 94-т (в редакции приказов от 08.06.2016 № 65-т, от 09.06.2017 № 40-т, от 25.06.2018 № 46-т, от 30.10.2020 № 81-т).
http://harpenergogaz.ru/documents/ivestitsionnye-proekty/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</si>
</sst>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0"/>
    <numFmt numFmtId="165" formatCode="0.0%"/>
    <numFmt numFmtId="166" formatCode="#,##0.000"/>
  </numFmts>
  <fonts count="18"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b/>
      <sz val="10"/>
      <name val="Times New Roman"/>
      <family val="1"/>
      <charset val="204"/>
    </font>
    <font>
      <b/>
      <sz val="11"/>
      <name val="Times New Roman"/>
      <family val="1"/>
      <charset val="204"/>
    </font>
    <font>
      <b/>
      <sz val="9"/>
      <name val="Times New Roman"/>
      <family val="1"/>
      <charset val="204"/>
    </font>
    <font>
      <sz val="12"/>
      <color indexed="9"/>
      <name val="Times New Roman"/>
      <family val="1"/>
      <charset val="204"/>
    </font>
    <font>
      <u/>
      <sz val="10"/>
      <name val="Arial Cyr"/>
      <charset val="204"/>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9" fontId="10" fillId="0" borderId="0" applyFont="0" applyFill="0" applyBorder="0" applyAlignment="0" applyProtection="0"/>
    <xf numFmtId="0" fontId="11" fillId="0" borderId="0" applyNumberFormat="0" applyFill="0" applyBorder="0" applyAlignment="0" applyProtection="0"/>
    <xf numFmtId="43" fontId="10" fillId="0" borderId="0" applyFont="0" applyFill="0" applyBorder="0" applyAlignment="0" applyProtection="0"/>
  </cellStyleXfs>
  <cellXfs count="103">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left" vertical="top"/>
    </xf>
    <xf numFmtId="0" fontId="9" fillId="0" borderId="0" xfId="0" applyNumberFormat="1" applyFont="1" applyBorder="1" applyAlignment="1">
      <alignment horizontal="center"/>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left" vertical="top"/>
    </xf>
    <xf numFmtId="0" fontId="3" fillId="0" borderId="1" xfId="0" applyNumberFormat="1" applyFont="1" applyBorder="1" applyAlignment="1">
      <alignment horizontal="left" vertical="top" wrapText="1" indent="1"/>
    </xf>
    <xf numFmtId="0" fontId="3" fillId="0" borderId="1" xfId="0" applyNumberFormat="1" applyFont="1" applyBorder="1" applyAlignment="1">
      <alignment vertical="center" wrapText="1"/>
    </xf>
    <xf numFmtId="49" fontId="3" fillId="0" borderId="2" xfId="0" applyNumberFormat="1" applyFont="1" applyBorder="1" applyAlignment="1">
      <alignment horizontal="center" vertical="top"/>
    </xf>
    <xf numFmtId="49" fontId="1" fillId="0" borderId="4" xfId="0" applyNumberFormat="1" applyFont="1" applyBorder="1" applyAlignment="1"/>
    <xf numFmtId="49" fontId="1" fillId="0" borderId="0" xfId="0" applyNumberFormat="1" applyFont="1" applyBorder="1" applyAlignment="1"/>
    <xf numFmtId="0" fontId="3" fillId="0" borderId="0" xfId="0" applyNumberFormat="1" applyFont="1" applyBorder="1" applyAlignment="1">
      <alignment vertical="top" wrapText="1"/>
    </xf>
    <xf numFmtId="0" fontId="4" fillId="0" borderId="0" xfId="0" applyNumberFormat="1" applyFont="1" applyBorder="1" applyAlignment="1">
      <alignment wrapText="1"/>
    </xf>
    <xf numFmtId="0" fontId="3" fillId="0" borderId="0" xfId="0" applyNumberFormat="1" applyFont="1" applyBorder="1" applyAlignment="1">
      <alignment horizontal="right"/>
    </xf>
    <xf numFmtId="0" fontId="3" fillId="0" borderId="7" xfId="0" applyNumberFormat="1" applyFont="1" applyBorder="1" applyAlignment="1">
      <alignment horizontal="center" vertical="center" wrapText="1"/>
    </xf>
    <xf numFmtId="0" fontId="3" fillId="0" borderId="7"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9" fontId="3" fillId="0" borderId="3" xfId="1" applyFont="1" applyBorder="1" applyAlignment="1">
      <alignment horizontal="center" vertical="top" wrapText="1"/>
    </xf>
    <xf numFmtId="0" fontId="3" fillId="0" borderId="3" xfId="0" applyNumberFormat="1" applyFont="1" applyBorder="1" applyAlignment="1">
      <alignment horizontal="center" vertical="center" wrapText="1"/>
    </xf>
    <xf numFmtId="10" fontId="3" fillId="0" borderId="3" xfId="1" applyNumberFormat="1" applyFont="1" applyBorder="1" applyAlignment="1">
      <alignment horizontal="center" vertical="top" wrapText="1"/>
    </xf>
    <xf numFmtId="0" fontId="3" fillId="2" borderId="1" xfId="0" applyNumberFormat="1" applyFont="1" applyFill="1" applyBorder="1" applyAlignment="1">
      <alignment horizontal="left" vertical="top" wrapText="1"/>
    </xf>
    <xf numFmtId="0" fontId="3" fillId="2" borderId="3" xfId="0" applyNumberFormat="1" applyFont="1" applyFill="1" applyBorder="1" applyAlignment="1">
      <alignment horizontal="center" vertical="top" wrapText="1"/>
    </xf>
    <xf numFmtId="4" fontId="3" fillId="0" borderId="0" xfId="0" applyNumberFormat="1" applyFont="1" applyBorder="1" applyAlignment="1">
      <alignment horizontal="left"/>
    </xf>
    <xf numFmtId="164" fontId="3" fillId="0" borderId="3"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0" fontId="13" fillId="0" borderId="1" xfId="0" applyNumberFormat="1" applyFont="1" applyBorder="1" applyAlignment="1">
      <alignment horizontal="left" vertical="top" wrapText="1"/>
    </xf>
    <xf numFmtId="0" fontId="13" fillId="0" borderId="3" xfId="0" applyNumberFormat="1" applyFont="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9" fontId="1" fillId="0" borderId="1" xfId="0" applyNumberFormat="1" applyFont="1" applyBorder="1" applyAlignment="1"/>
    <xf numFmtId="0" fontId="15" fillId="0" borderId="0" xfId="0" applyNumberFormat="1" applyFont="1" applyBorder="1" applyAlignment="1">
      <alignment horizontal="left"/>
    </xf>
    <xf numFmtId="4" fontId="13" fillId="0" borderId="3" xfId="0" applyNumberFormat="1" applyFont="1" applyBorder="1" applyAlignment="1">
      <alignment horizontal="center" vertical="top" wrapText="1"/>
    </xf>
    <xf numFmtId="9" fontId="3" fillId="0" borderId="7" xfId="1" applyFont="1" applyBorder="1" applyAlignment="1">
      <alignment horizontal="center" vertical="top" wrapText="1"/>
    </xf>
    <xf numFmtId="0" fontId="3" fillId="0" borderId="7" xfId="0" applyNumberFormat="1" applyFont="1" applyFill="1" applyBorder="1" applyAlignment="1">
      <alignment horizontal="center" vertical="top" wrapText="1"/>
    </xf>
    <xf numFmtId="10" fontId="3" fillId="0" borderId="7" xfId="1" applyNumberFormat="1" applyFont="1" applyBorder="1" applyAlignment="1">
      <alignment horizontal="center" vertical="top" wrapText="1"/>
    </xf>
    <xf numFmtId="4" fontId="3" fillId="0" borderId="7" xfId="0" applyNumberFormat="1" applyFont="1" applyBorder="1" applyAlignment="1">
      <alignment horizontal="center" vertical="top" wrapText="1"/>
    </xf>
    <xf numFmtId="0" fontId="3" fillId="2" borderId="7" xfId="0" applyNumberFormat="1" applyFont="1" applyFill="1" applyBorder="1" applyAlignment="1">
      <alignment horizontal="center" vertical="top" wrapText="1"/>
    </xf>
    <xf numFmtId="4" fontId="13" fillId="0" borderId="7" xfId="0" applyNumberFormat="1" applyFont="1" applyBorder="1" applyAlignment="1">
      <alignment horizontal="center" vertical="top" wrapText="1"/>
    </xf>
    <xf numFmtId="0" fontId="13" fillId="0" borderId="7" xfId="0" applyNumberFormat="1" applyFont="1" applyBorder="1" applyAlignment="1">
      <alignment horizontal="center" vertical="top" wrapText="1"/>
    </xf>
    <xf numFmtId="3" fontId="3" fillId="0" borderId="3" xfId="0" applyNumberFormat="1" applyFont="1" applyBorder="1" applyAlignment="1">
      <alignment horizontal="center" vertical="top" wrapText="1"/>
    </xf>
    <xf numFmtId="3" fontId="3" fillId="0" borderId="7" xfId="0" applyNumberFormat="1" applyFont="1" applyBorder="1" applyAlignment="1">
      <alignment horizontal="center" vertical="top" wrapText="1"/>
    </xf>
    <xf numFmtId="165" fontId="3" fillId="0" borderId="3" xfId="1" applyNumberFormat="1" applyFont="1" applyBorder="1" applyAlignment="1">
      <alignment horizontal="center" vertical="top" wrapText="1"/>
    </xf>
    <xf numFmtId="165" fontId="3" fillId="0" borderId="7" xfId="1" applyNumberFormat="1" applyFont="1" applyBorder="1" applyAlignment="1">
      <alignment horizontal="center" vertical="top" wrapText="1"/>
    </xf>
    <xf numFmtId="166" fontId="13" fillId="0" borderId="3" xfId="0" applyNumberFormat="1" applyFont="1" applyBorder="1" applyAlignment="1">
      <alignment horizontal="center" vertical="top" wrapText="1"/>
    </xf>
    <xf numFmtId="4" fontId="13" fillId="0" borderId="7" xfId="0" applyNumberFormat="1" applyFont="1" applyFill="1" applyBorder="1" applyAlignment="1">
      <alignment horizontal="center" vertical="top" wrapText="1"/>
    </xf>
    <xf numFmtId="0" fontId="8"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vertical="top" wrapText="1"/>
    </xf>
    <xf numFmtId="0" fontId="1" fillId="0" borderId="0" xfId="0" applyNumberFormat="1" applyFont="1" applyBorder="1" applyAlignment="1"/>
    <xf numFmtId="49" fontId="3" fillId="0" borderId="7" xfId="0" applyNumberFormat="1" applyFont="1" applyBorder="1" applyAlignment="1">
      <alignment horizontal="center" vertical="top"/>
    </xf>
    <xf numFmtId="0" fontId="3" fillId="0" borderId="7" xfId="0" applyNumberFormat="1" applyFont="1" applyBorder="1" applyAlignment="1">
      <alignment vertical="center" wrapText="1"/>
    </xf>
    <xf numFmtId="49" fontId="3" fillId="0" borderId="7" xfId="0" applyNumberFormat="1" applyFont="1" applyFill="1" applyBorder="1" applyAlignment="1">
      <alignment horizontal="center" vertical="top"/>
    </xf>
    <xf numFmtId="49" fontId="13" fillId="0" borderId="7" xfId="0" applyNumberFormat="1" applyFont="1" applyBorder="1" applyAlignment="1">
      <alignment horizontal="center" vertical="top"/>
    </xf>
    <xf numFmtId="2" fontId="3" fillId="0" borderId="7" xfId="0" applyNumberFormat="1" applyFont="1" applyBorder="1" applyAlignment="1">
      <alignment horizontal="center" vertical="top" wrapText="1"/>
    </xf>
    <xf numFmtId="49" fontId="13" fillId="0" borderId="7" xfId="0" applyNumberFormat="1" applyFont="1" applyFill="1" applyBorder="1" applyAlignment="1">
      <alignment horizontal="center" vertical="top"/>
    </xf>
    <xf numFmtId="0" fontId="13" fillId="0" borderId="1" xfId="0" applyNumberFormat="1" applyFont="1" applyFill="1" applyBorder="1" applyAlignment="1">
      <alignment horizontal="left" vertical="top" wrapText="1"/>
    </xf>
    <xf numFmtId="0" fontId="13" fillId="0" borderId="3" xfId="0" applyNumberFormat="1" applyFont="1" applyFill="1" applyBorder="1" applyAlignment="1">
      <alignment horizontal="center" vertical="top" wrapText="1"/>
    </xf>
    <xf numFmtId="164" fontId="13" fillId="0" borderId="3" xfId="0" applyNumberFormat="1"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7" xfId="0" applyNumberFormat="1"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3" fillId="0" borderId="3" xfId="0" applyNumberFormat="1" applyFont="1" applyBorder="1" applyAlignment="1">
      <alignment horizontal="center" vertical="center" wrapText="1"/>
    </xf>
    <xf numFmtId="43" fontId="3" fillId="0" borderId="0" xfId="3" applyFont="1" applyBorder="1" applyAlignment="1">
      <alignment horizontal="left"/>
    </xf>
    <xf numFmtId="0" fontId="2" fillId="0" borderId="3" xfId="0" applyNumberFormat="1" applyFont="1" applyBorder="1" applyAlignment="1">
      <alignment horizontal="center" wrapText="1"/>
    </xf>
    <xf numFmtId="0" fontId="2" fillId="0" borderId="1" xfId="0" applyNumberFormat="1" applyFont="1" applyBorder="1" applyAlignment="1">
      <alignment horizontal="center" wrapText="1"/>
    </xf>
    <xf numFmtId="0" fontId="2" fillId="0" borderId="2" xfId="0" applyNumberFormat="1" applyFont="1" applyBorder="1" applyAlignment="1">
      <alignment horizontal="center" wrapText="1"/>
    </xf>
    <xf numFmtId="0" fontId="12" fillId="0" borderId="1" xfId="0" applyNumberFormat="1" applyFont="1" applyBorder="1" applyAlignment="1">
      <alignment horizontal="left"/>
    </xf>
    <xf numFmtId="49" fontId="1" fillId="0" borderId="1" xfId="0" applyNumberFormat="1" applyFont="1" applyBorder="1" applyAlignment="1">
      <alignment horizontal="left" wrapText="1"/>
    </xf>
    <xf numFmtId="0" fontId="1" fillId="0" borderId="1" xfId="0" applyNumberFormat="1" applyFont="1" applyBorder="1" applyAlignment="1">
      <alignment horizontal="left"/>
    </xf>
    <xf numFmtId="49" fontId="17" fillId="0" borderId="1" xfId="2" applyNumberFormat="1" applyFont="1" applyBorder="1" applyAlignment="1">
      <alignment horizontal="left"/>
    </xf>
    <xf numFmtId="49" fontId="1" fillId="0" borderId="1" xfId="0" applyNumberFormat="1" applyFont="1" applyBorder="1" applyAlignment="1">
      <alignment horizontal="left"/>
    </xf>
    <xf numFmtId="0" fontId="1" fillId="0" borderId="0" xfId="0" applyNumberFormat="1" applyFont="1" applyBorder="1" applyAlignment="1">
      <alignment horizontal="center"/>
    </xf>
    <xf numFmtId="0" fontId="3" fillId="0" borderId="0" xfId="0" applyNumberFormat="1" applyFont="1" applyBorder="1" applyAlignment="1">
      <alignment horizontal="left" vertical="top" wrapText="1"/>
    </xf>
    <xf numFmtId="0" fontId="4" fillId="0" borderId="0" xfId="0" applyNumberFormat="1" applyFont="1" applyBorder="1" applyAlignment="1">
      <alignment horizontal="left" wrapText="1"/>
    </xf>
    <xf numFmtId="0" fontId="14" fillId="0" borderId="3" xfId="0" applyNumberFormat="1" applyFont="1" applyBorder="1" applyAlignment="1">
      <alignment horizontal="center" wrapText="1"/>
    </xf>
    <xf numFmtId="0" fontId="14" fillId="0" borderId="1" xfId="0" applyNumberFormat="1" applyFont="1" applyBorder="1" applyAlignment="1">
      <alignment horizontal="center" wrapText="1"/>
    </xf>
    <xf numFmtId="0" fontId="14" fillId="0" borderId="2" xfId="0" applyNumberFormat="1" applyFont="1" applyBorder="1" applyAlignment="1">
      <alignment horizontal="center" wrapText="1"/>
    </xf>
    <xf numFmtId="0" fontId="3" fillId="0" borderId="3" xfId="0" applyNumberFormat="1" applyFont="1" applyFill="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4" fillId="0" borderId="0" xfId="0" applyNumberFormat="1" applyFont="1" applyBorder="1" applyAlignment="1">
      <alignment horizontal="center"/>
    </xf>
    <xf numFmtId="0" fontId="12"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2" fillId="0" borderId="4" xfId="0" applyNumberFormat="1" applyFont="1" applyBorder="1" applyAlignment="1">
      <alignment horizontal="left"/>
    </xf>
    <xf numFmtId="0" fontId="5" fillId="0" borderId="0" xfId="0" applyNumberFormat="1" applyFont="1" applyBorder="1" applyAlignment="1">
      <alignment horizontal="center"/>
    </xf>
    <xf numFmtId="0" fontId="5" fillId="0" borderId="4" xfId="0" applyNumberFormat="1" applyFont="1" applyBorder="1" applyAlignment="1">
      <alignment horizontal="center"/>
    </xf>
    <xf numFmtId="0" fontId="1" fillId="0" borderId="0" xfId="0" applyNumberFormat="1" applyFont="1" applyBorder="1" applyAlignment="1">
      <alignment horizontal="left" vertical="top" wrapText="1"/>
    </xf>
    <xf numFmtId="0" fontId="12" fillId="0" borderId="0" xfId="0" applyNumberFormat="1" applyFont="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cellXfs>
  <cellStyles count="4">
    <cellStyle name="Гиперссылка" xfId="2" builtinId="8"/>
    <cellStyle name="Обычный" xfId="0" builtinId="0"/>
    <cellStyle name="Процентный" xfId="1" builtinId="5"/>
    <cellStyle name="Финансовый"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8;&#1040;&#1056;&#1048;&#1060;&#1067;\&#1057;&#1055;%20&#1069;&#1057;&#1080;&#1057;%202022\&#1069;&#1057;&#1080;&#1057;%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8;&#1040;&#1056;&#1048;&#1060;&#1067;\&#1057;&#1055;%20&#1069;&#1057;&#1080;&#1057;%202022\Pril_balance_20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8;&#1040;&#1056;&#1048;&#1060;&#1067;\&#1057;&#1055;%20&#1069;&#1057;&#1080;&#1057;%202022%20(1)\&#1069;&#1057;&#1080;&#1057;%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ВВ"/>
      <sheetName val="рез"/>
      <sheetName val="проч.опер."/>
      <sheetName val="ээ"/>
      <sheetName val="тар.меню"/>
      <sheetName val="расч.22"/>
      <sheetName val="об.22"/>
      <sheetName val="об.по напр."/>
      <sheetName val="ДТ об.22"/>
      <sheetName val="Ф-2 20"/>
      <sheetName val="Ф-2 19"/>
      <sheetName val="ИКА"/>
      <sheetName val="об.20ф"/>
      <sheetName val="расчет одност.21"/>
      <sheetName val="об.21"/>
      <sheetName val="СН"/>
      <sheetName val="об.с разб."/>
      <sheetName val="VIII"/>
      <sheetName val="ВЦО"/>
      <sheetName val="АС20"/>
    </sheetNames>
    <sheetDataSet>
      <sheetData sheetId="0">
        <row r="26">
          <cell r="Y26">
            <v>19977.592885999999</v>
          </cell>
        </row>
        <row r="83">
          <cell r="Y83">
            <v>46805.02590405009</v>
          </cell>
          <cell r="AL83">
            <v>47006.004186805352</v>
          </cell>
          <cell r="AT83">
            <v>49524.982934527572</v>
          </cell>
        </row>
        <row r="85">
          <cell r="Y85">
            <v>31.398907103825138</v>
          </cell>
          <cell r="AL85">
            <v>38.296390357999996</v>
          </cell>
          <cell r="AT85">
            <v>38.296390357999996</v>
          </cell>
        </row>
        <row r="88">
          <cell r="Y88">
            <v>11</v>
          </cell>
          <cell r="AL88">
            <v>5.6556861845666697</v>
          </cell>
          <cell r="AT88">
            <v>5.6556861845666697</v>
          </cell>
        </row>
        <row r="91">
          <cell r="Y91">
            <v>7.4878579164975188</v>
          </cell>
          <cell r="AL91">
            <v>7.3124095678208301</v>
          </cell>
          <cell r="AT91">
            <v>7.3124095678208301</v>
          </cell>
        </row>
        <row r="94">
          <cell r="AL94">
            <v>1</v>
          </cell>
          <cell r="AT94">
            <v>1</v>
          </cell>
        </row>
        <row r="105">
          <cell r="Y105">
            <v>821.93248217372002</v>
          </cell>
          <cell r="AL105">
            <v>5121.1005716926356</v>
          </cell>
          <cell r="AT105">
            <v>5381.4809599728605</v>
          </cell>
        </row>
        <row r="136">
          <cell r="Y136">
            <v>1016.5030705541277</v>
          </cell>
          <cell r="AT136">
            <v>3128.6280187603934</v>
          </cell>
        </row>
        <row r="138">
          <cell r="Y138">
            <v>7360.3065299999998</v>
          </cell>
          <cell r="AL138">
            <v>1208.49</v>
          </cell>
          <cell r="AT138">
            <v>0</v>
          </cell>
        </row>
        <row r="140">
          <cell r="AL140">
            <v>8095.49</v>
          </cell>
        </row>
        <row r="142">
          <cell r="Y142">
            <v>1304.723408528539</v>
          </cell>
          <cell r="AL142">
            <v>814.2679511231355</v>
          </cell>
          <cell r="AT142">
            <v>4274.4961773507885</v>
          </cell>
        </row>
        <row r="151">
          <cell r="AL151">
            <v>-1888.5592557466312</v>
          </cell>
          <cell r="AT151">
            <v>8675.1570178150378</v>
          </cell>
        </row>
        <row r="152">
          <cell r="Y152">
            <v>194825.73288999998</v>
          </cell>
          <cell r="AL152">
            <v>208575.20125069289</v>
          </cell>
        </row>
      </sheetData>
      <sheetData sheetId="1"/>
      <sheetData sheetId="2"/>
      <sheetData sheetId="3">
        <row r="163">
          <cell r="CG163">
            <v>1101.026565947494</v>
          </cell>
        </row>
        <row r="173">
          <cell r="BU173">
            <v>9.2075649043236201</v>
          </cell>
          <cell r="BX173">
            <v>10.358508105627381</v>
          </cell>
        </row>
      </sheetData>
      <sheetData sheetId="4">
        <row r="9">
          <cell r="E9">
            <v>10.17</v>
          </cell>
        </row>
      </sheetData>
      <sheetData sheetId="5"/>
      <sheetData sheetId="6">
        <row r="16">
          <cell r="V16">
            <v>676744.09833333339</v>
          </cell>
        </row>
        <row r="17">
          <cell r="V17">
            <v>4221207.4656666666</v>
          </cell>
        </row>
        <row r="18">
          <cell r="V18">
            <v>1262812.9213333335</v>
          </cell>
        </row>
        <row r="23">
          <cell r="L23">
            <v>2536910.333333333</v>
          </cell>
          <cell r="U23">
            <v>2425896.666666667</v>
          </cell>
        </row>
        <row r="27">
          <cell r="L27">
            <v>1743813</v>
          </cell>
          <cell r="U27">
            <v>1767775</v>
          </cell>
        </row>
        <row r="28">
          <cell r="L28">
            <v>3261245.1166666672</v>
          </cell>
          <cell r="U28">
            <v>2480663.8833333338</v>
          </cell>
        </row>
      </sheetData>
      <sheetData sheetId="7"/>
      <sheetData sheetId="8"/>
      <sheetData sheetId="9">
        <row r="34">
          <cell r="I34">
            <v>6395.6111708939889</v>
          </cell>
        </row>
        <row r="113">
          <cell r="I113">
            <v>-252.61147449442842</v>
          </cell>
        </row>
      </sheetData>
      <sheetData sheetId="10"/>
      <sheetData sheetId="11"/>
      <sheetData sheetId="12">
        <row r="12">
          <cell r="K12">
            <v>3105121</v>
          </cell>
          <cell r="T12">
            <v>2556410.7999999998</v>
          </cell>
        </row>
        <row r="26">
          <cell r="U26">
            <v>652639.16500000004</v>
          </cell>
        </row>
        <row r="42">
          <cell r="U42">
            <v>4121668.9569999999</v>
          </cell>
        </row>
        <row r="70">
          <cell r="U70">
            <v>1250683.9639999999</v>
          </cell>
        </row>
        <row r="89">
          <cell r="K89">
            <v>2399047</v>
          </cell>
          <cell r="T89">
            <v>2255535</v>
          </cell>
        </row>
        <row r="150">
          <cell r="K150">
            <v>2000788</v>
          </cell>
          <cell r="T150">
            <v>1635699</v>
          </cell>
        </row>
      </sheetData>
      <sheetData sheetId="13"/>
      <sheetData sheetId="14">
        <row r="14">
          <cell r="V14">
            <v>20499627.359999999</v>
          </cell>
        </row>
        <row r="16">
          <cell r="V16">
            <v>656667.36</v>
          </cell>
        </row>
        <row r="17">
          <cell r="V17">
            <v>4299991</v>
          </cell>
        </row>
        <row r="18">
          <cell r="V18">
            <v>1212388</v>
          </cell>
        </row>
        <row r="23">
          <cell r="L23">
            <v>2482580</v>
          </cell>
          <cell r="U23">
            <v>2582743</v>
          </cell>
        </row>
        <row r="27">
          <cell r="L27">
            <v>1743813</v>
          </cell>
          <cell r="U27">
            <v>1767775</v>
          </cell>
        </row>
        <row r="28">
          <cell r="L28">
            <v>3113654</v>
          </cell>
          <cell r="U28">
            <v>2640016</v>
          </cell>
        </row>
      </sheetData>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Баланс_электрической_энергии"/>
      <sheetName val="Реализация прирав. к населению"/>
      <sheetName val="Реализация бюджет. потребителям"/>
      <sheetName val="Реализация прочим потребителям"/>
      <sheetName val="Внутрицеховые нужды"/>
      <sheetName val="Реализация по населен. пунктам"/>
      <sheetName val="Баланс_мощности"/>
      <sheetName val="Баланс мощности (проверка)"/>
      <sheetName val="Доля_потребления"/>
      <sheetName val="Расход на собственные нужды"/>
    </sheetNames>
    <sheetDataSet>
      <sheetData sheetId="0" refreshError="1"/>
      <sheetData sheetId="1" refreshError="1"/>
      <sheetData sheetId="2" refreshError="1"/>
      <sheetData sheetId="3" refreshError="1"/>
      <sheetData sheetId="4">
        <row r="15">
          <cell r="D15">
            <v>152.928</v>
          </cell>
          <cell r="E15">
            <v>136.70500000000001</v>
          </cell>
          <cell r="F15">
            <v>115.557</v>
          </cell>
          <cell r="G15">
            <v>98.951999999999998</v>
          </cell>
          <cell r="H15">
            <v>100.666</v>
          </cell>
          <cell r="I15">
            <v>105.367</v>
          </cell>
          <cell r="J15">
            <v>93.200999999999993</v>
          </cell>
          <cell r="K15">
            <v>96.64</v>
          </cell>
          <cell r="L15">
            <v>92.741</v>
          </cell>
          <cell r="M15">
            <v>84.233000000000004</v>
          </cell>
          <cell r="N15">
            <v>86.036000000000001</v>
          </cell>
          <cell r="O15">
            <v>96.521000000000001</v>
          </cell>
        </row>
        <row r="43">
          <cell r="D43">
            <v>152.928</v>
          </cell>
          <cell r="E43">
            <v>136.70500000000001</v>
          </cell>
          <cell r="F43">
            <v>133.43100000000001</v>
          </cell>
          <cell r="G43">
            <v>109.133</v>
          </cell>
          <cell r="H43">
            <v>106.887</v>
          </cell>
          <cell r="I43">
            <v>93.878</v>
          </cell>
          <cell r="J43">
            <v>83.349000000000004</v>
          </cell>
          <cell r="K43">
            <v>114.753</v>
          </cell>
          <cell r="L43">
            <v>110.364</v>
          </cell>
          <cell r="M43">
            <v>119.765</v>
          </cell>
          <cell r="N43">
            <v>154.5</v>
          </cell>
          <cell r="O43">
            <v>155.52500000000001</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ВВ"/>
      <sheetName val="рез"/>
      <sheetName val="проч.опер."/>
      <sheetName val="ээ"/>
      <sheetName val="тар.меню"/>
      <sheetName val="расч.22"/>
      <sheetName val="об.22"/>
      <sheetName val="об.по напр."/>
      <sheetName val="ДТ об.22"/>
      <sheetName val="Ф-2 20"/>
      <sheetName val="Ф-2 19"/>
      <sheetName val="ИКА"/>
      <sheetName val="об.20ф"/>
      <sheetName val="расчет одност.21"/>
      <sheetName val="об.21"/>
      <sheetName val="СН"/>
      <sheetName val="об.с разб."/>
      <sheetName val="VIII"/>
      <sheetName val="ВЦО"/>
      <sheetName val="АС20"/>
    </sheetNames>
    <sheetDataSet>
      <sheetData sheetId="0">
        <row r="140">
          <cell r="AT140">
            <v>12547.370981841354</v>
          </cell>
        </row>
        <row r="152">
          <cell r="AT152">
            <v>255533.51730865217</v>
          </cell>
        </row>
      </sheetData>
      <sheetData sheetId="1"/>
      <sheetData sheetId="2"/>
      <sheetData sheetId="3"/>
      <sheetData sheetId="4">
        <row r="9">
          <cell r="F9">
            <v>15.144167870891918</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riemnaya@harpenergogaz.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7"/>
  <sheetViews>
    <sheetView topLeftCell="A26" zoomScaleNormal="100" zoomScaleSheetLayoutView="100" workbookViewId="0">
      <pane ySplit="42" topLeftCell="A145" activePane="bottomLeft" state="frozen"/>
      <selection activeCell="A26" sqref="A26"/>
      <selection pane="bottomLeft" activeCell="G26" sqref="G1:K1048576"/>
    </sheetView>
  </sheetViews>
  <sheetFormatPr defaultColWidth="0.85546875" defaultRowHeight="15.75" outlineLevelRow="1" x14ac:dyDescent="0.25"/>
  <cols>
    <col min="1" max="1" width="4.28515625" style="1" customWidth="1"/>
    <col min="2" max="2" width="27.140625" style="1" customWidth="1"/>
    <col min="3" max="3" width="12.7109375" style="1" customWidth="1"/>
    <col min="4" max="4" width="18" style="1" customWidth="1"/>
    <col min="5" max="5" width="15.7109375" style="1" customWidth="1"/>
    <col min="6" max="6" width="17.140625" style="1" customWidth="1"/>
    <col min="7" max="7" width="13.5703125" style="1" customWidth="1"/>
    <col min="8" max="8" width="8.5703125" style="1" customWidth="1"/>
    <col min="9" max="9" width="10.42578125" style="1" customWidth="1"/>
    <col min="10" max="93" width="4.28515625" style="1" customWidth="1"/>
    <col min="94" max="16384" width="0.85546875" style="1"/>
  </cols>
  <sheetData>
    <row r="1" spans="1:41" s="3" customFormat="1" ht="12.75" x14ac:dyDescent="0.2">
      <c r="E1" s="3" t="s">
        <v>2</v>
      </c>
    </row>
    <row r="2" spans="1:41" s="3" customFormat="1" ht="12.75" customHeight="1" x14ac:dyDescent="0.2">
      <c r="E2" s="78" t="s">
        <v>3</v>
      </c>
      <c r="F2" s="78"/>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row>
    <row r="3" spans="1:41" ht="26.25" customHeight="1" x14ac:dyDescent="0.25">
      <c r="E3" s="78"/>
      <c r="F3" s="78"/>
    </row>
    <row r="4" spans="1:41" s="4" customFormat="1" ht="18.75" customHeight="1" x14ac:dyDescent="0.2">
      <c r="E4" s="79" t="s">
        <v>4</v>
      </c>
      <c r="F4" s="79"/>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row>
    <row r="5" spans="1:41" x14ac:dyDescent="0.25">
      <c r="E5" s="79"/>
      <c r="F5" s="79"/>
    </row>
    <row r="6" spans="1:41" ht="11.25" customHeight="1" x14ac:dyDescent="0.25">
      <c r="E6" s="18"/>
      <c r="F6" s="18" t="s">
        <v>5</v>
      </c>
    </row>
    <row r="8" spans="1:41" s="5" customFormat="1" ht="16.5" x14ac:dyDescent="0.25">
      <c r="A8" s="90" t="s">
        <v>6</v>
      </c>
      <c r="B8" s="90"/>
      <c r="C8" s="90"/>
      <c r="D8" s="90"/>
      <c r="E8" s="90"/>
      <c r="F8" s="90"/>
    </row>
    <row r="9" spans="1:41" s="5" customFormat="1" ht="6" customHeight="1" x14ac:dyDescent="0.25">
      <c r="A9" s="7"/>
      <c r="B9" s="7"/>
      <c r="C9" s="7"/>
      <c r="D9" s="7"/>
      <c r="E9" s="7"/>
      <c r="F9" s="7"/>
    </row>
    <row r="10" spans="1:41" s="5" customFormat="1" ht="16.5" x14ac:dyDescent="0.25">
      <c r="A10" s="90" t="s">
        <v>7</v>
      </c>
      <c r="B10" s="90"/>
      <c r="C10" s="90"/>
      <c r="D10" s="90"/>
      <c r="E10" s="90"/>
      <c r="F10" s="90"/>
    </row>
    <row r="11" spans="1:41" s="5" customFormat="1" ht="16.5" x14ac:dyDescent="0.25">
      <c r="B11" s="90" t="s">
        <v>278</v>
      </c>
      <c r="C11" s="90"/>
      <c r="D11" s="91" t="s">
        <v>289</v>
      </c>
      <c r="E11" s="91"/>
      <c r="F11" s="91"/>
    </row>
    <row r="12" spans="1:41" s="35" customFormat="1" ht="12" x14ac:dyDescent="0.2">
      <c r="A12" s="86" t="s">
        <v>280</v>
      </c>
      <c r="B12" s="86"/>
      <c r="C12" s="86"/>
      <c r="D12" s="86"/>
      <c r="E12" s="86"/>
      <c r="F12" s="86"/>
    </row>
    <row r="14" spans="1:41" x14ac:dyDescent="0.25">
      <c r="A14" s="87" t="s">
        <v>269</v>
      </c>
      <c r="B14" s="87"/>
      <c r="C14" s="87"/>
      <c r="D14" s="87"/>
      <c r="E14" s="87"/>
      <c r="F14" s="87"/>
    </row>
    <row r="15" spans="1:41" s="3" customFormat="1" ht="12.75" x14ac:dyDescent="0.2">
      <c r="A15" s="88" t="s">
        <v>8</v>
      </c>
      <c r="B15" s="88"/>
      <c r="C15" s="88"/>
      <c r="D15" s="88"/>
      <c r="E15" s="88"/>
      <c r="F15" s="88"/>
    </row>
    <row r="16" spans="1:41" x14ac:dyDescent="0.25">
      <c r="A16" s="77"/>
      <c r="B16" s="77"/>
      <c r="C16" s="77"/>
      <c r="D16" s="77"/>
      <c r="E16" s="77"/>
      <c r="F16" s="77"/>
    </row>
    <row r="17" spans="1:6" x14ac:dyDescent="0.25">
      <c r="A17" s="77" t="s">
        <v>9</v>
      </c>
      <c r="B17" s="77"/>
      <c r="C17" s="77"/>
      <c r="D17" s="77"/>
      <c r="E17" s="77"/>
      <c r="F17" s="77"/>
    </row>
    <row r="18" spans="1:6" ht="7.5" customHeight="1" x14ac:dyDescent="0.25"/>
    <row r="19" spans="1:6" x14ac:dyDescent="0.25">
      <c r="A19" s="1" t="s">
        <v>10</v>
      </c>
      <c r="C19" s="89" t="s">
        <v>270</v>
      </c>
      <c r="D19" s="89"/>
      <c r="E19" s="89"/>
      <c r="F19" s="89"/>
    </row>
    <row r="20" spans="1:6" x14ac:dyDescent="0.25">
      <c r="A20" s="1" t="s">
        <v>11</v>
      </c>
      <c r="C20" s="72" t="s">
        <v>271</v>
      </c>
      <c r="D20" s="72"/>
      <c r="E20" s="72"/>
      <c r="F20" s="72"/>
    </row>
    <row r="21" spans="1:6" x14ac:dyDescent="0.25">
      <c r="A21" s="1" t="s">
        <v>12</v>
      </c>
      <c r="C21" s="73" t="s">
        <v>272</v>
      </c>
      <c r="D21" s="73"/>
      <c r="E21" s="73"/>
      <c r="F21" s="73"/>
    </row>
    <row r="22" spans="1:6" x14ac:dyDescent="0.25">
      <c r="A22" s="1" t="s">
        <v>13</v>
      </c>
      <c r="C22" s="73" t="s">
        <v>272</v>
      </c>
      <c r="D22" s="73"/>
      <c r="E22" s="73"/>
      <c r="F22" s="73"/>
    </row>
    <row r="23" spans="1:6" x14ac:dyDescent="0.25">
      <c r="A23" s="1" t="s">
        <v>14</v>
      </c>
      <c r="B23" s="15"/>
      <c r="C23" s="34" t="s">
        <v>273</v>
      </c>
      <c r="D23" s="34"/>
      <c r="E23" s="34"/>
      <c r="F23" s="34"/>
    </row>
    <row r="24" spans="1:6" x14ac:dyDescent="0.25">
      <c r="A24" s="1" t="s">
        <v>15</v>
      </c>
      <c r="B24" s="15"/>
      <c r="C24" s="34" t="s">
        <v>274</v>
      </c>
      <c r="D24" s="34"/>
      <c r="E24" s="34"/>
      <c r="F24" s="34"/>
    </row>
    <row r="25" spans="1:6" x14ac:dyDescent="0.25">
      <c r="A25" s="1" t="s">
        <v>16</v>
      </c>
      <c r="C25" s="74" t="s">
        <v>275</v>
      </c>
      <c r="D25" s="74"/>
      <c r="E25" s="74"/>
      <c r="F25" s="74"/>
    </row>
    <row r="26" spans="1:6" x14ac:dyDescent="0.25">
      <c r="A26" s="1" t="s">
        <v>17</v>
      </c>
      <c r="C26" s="75" t="s">
        <v>276</v>
      </c>
      <c r="D26" s="76"/>
      <c r="E26" s="76"/>
      <c r="F26" s="76"/>
    </row>
    <row r="27" spans="1:6" x14ac:dyDescent="0.25">
      <c r="A27" s="1" t="s">
        <v>18</v>
      </c>
      <c r="C27" s="14" t="s">
        <v>296</v>
      </c>
      <c r="D27" s="14"/>
      <c r="E27" s="14"/>
      <c r="F27" s="14"/>
    </row>
    <row r="28" spans="1:6" x14ac:dyDescent="0.25">
      <c r="A28" s="1" t="s">
        <v>19</v>
      </c>
      <c r="B28" s="15"/>
      <c r="C28" s="14" t="s">
        <v>296</v>
      </c>
      <c r="D28" s="14"/>
      <c r="E28" s="14"/>
      <c r="F28" s="14"/>
    </row>
    <row r="29" spans="1:6" ht="7.5" customHeight="1" x14ac:dyDescent="0.25"/>
    <row r="30" spans="1:6" x14ac:dyDescent="0.25">
      <c r="A30" s="77" t="s">
        <v>20</v>
      </c>
      <c r="B30" s="77"/>
      <c r="C30" s="77"/>
      <c r="D30" s="77"/>
      <c r="E30" s="77"/>
      <c r="F30" s="77"/>
    </row>
    <row r="31" spans="1:6" ht="6.75" customHeight="1" x14ac:dyDescent="0.25"/>
    <row r="32" spans="1:6" s="3" customFormat="1" ht="75" customHeight="1" x14ac:dyDescent="0.2">
      <c r="A32" s="55" t="s">
        <v>277</v>
      </c>
      <c r="B32" s="12" t="s">
        <v>0</v>
      </c>
      <c r="C32" s="67" t="s">
        <v>1</v>
      </c>
      <c r="D32" s="67" t="s">
        <v>290</v>
      </c>
      <c r="E32" s="67" t="s">
        <v>291</v>
      </c>
      <c r="F32" s="19" t="s">
        <v>292</v>
      </c>
    </row>
    <row r="33" spans="1:6" s="2" customFormat="1" ht="45.75" hidden="1" customHeight="1" outlineLevel="1" x14ac:dyDescent="0.25">
      <c r="A33" s="69" t="s">
        <v>21</v>
      </c>
      <c r="B33" s="70"/>
      <c r="C33" s="70"/>
      <c r="D33" s="70"/>
      <c r="E33" s="70"/>
      <c r="F33" s="71"/>
    </row>
    <row r="34" spans="1:6" s="3" customFormat="1" ht="27.75" hidden="1" customHeight="1" outlineLevel="1" x14ac:dyDescent="0.2">
      <c r="A34" s="54" t="s">
        <v>23</v>
      </c>
      <c r="B34" s="8" t="s">
        <v>22</v>
      </c>
      <c r="C34" s="9"/>
      <c r="D34" s="21"/>
      <c r="E34" s="9"/>
      <c r="F34" s="20"/>
    </row>
    <row r="35" spans="1:6" ht="15" hidden="1" customHeight="1" outlineLevel="1" x14ac:dyDescent="0.25">
      <c r="A35" s="54" t="s">
        <v>25</v>
      </c>
      <c r="B35" s="8" t="s">
        <v>26</v>
      </c>
      <c r="C35" s="9" t="s">
        <v>27</v>
      </c>
      <c r="D35" s="32"/>
      <c r="E35" s="9"/>
      <c r="F35" s="20"/>
    </row>
    <row r="36" spans="1:6" s="3" customFormat="1" ht="12.75" hidden="1" customHeight="1" outlineLevel="1" x14ac:dyDescent="0.2">
      <c r="A36" s="54" t="s">
        <v>28</v>
      </c>
      <c r="B36" s="8" t="s">
        <v>29</v>
      </c>
      <c r="C36" s="9" t="s">
        <v>27</v>
      </c>
      <c r="D36" s="32"/>
      <c r="E36" s="9"/>
      <c r="F36" s="20"/>
    </row>
    <row r="37" spans="1:6" s="3" customFormat="1" ht="40.5" hidden="1" customHeight="1" outlineLevel="1" x14ac:dyDescent="0.2">
      <c r="A37" s="54" t="s">
        <v>30</v>
      </c>
      <c r="B37" s="8" t="s">
        <v>31</v>
      </c>
      <c r="C37" s="9" t="s">
        <v>27</v>
      </c>
      <c r="D37" s="32"/>
      <c r="E37" s="9"/>
      <c r="F37" s="20"/>
    </row>
    <row r="38" spans="1:6" s="3" customFormat="1" ht="14.25" hidden="1" customHeight="1" outlineLevel="1" x14ac:dyDescent="0.2">
      <c r="A38" s="54" t="s">
        <v>32</v>
      </c>
      <c r="B38" s="8" t="s">
        <v>33</v>
      </c>
      <c r="C38" s="9" t="s">
        <v>27</v>
      </c>
      <c r="D38" s="32"/>
      <c r="E38" s="9"/>
      <c r="F38" s="20"/>
    </row>
    <row r="39" spans="1:6" s="3" customFormat="1" ht="27.75" hidden="1" customHeight="1" outlineLevel="1" x14ac:dyDescent="0.2">
      <c r="A39" s="54" t="s">
        <v>34</v>
      </c>
      <c r="B39" s="8" t="s">
        <v>35</v>
      </c>
      <c r="C39" s="9"/>
      <c r="D39" s="9"/>
      <c r="E39" s="9"/>
      <c r="F39" s="20"/>
    </row>
    <row r="40" spans="1:6" s="3" customFormat="1" ht="75.75" hidden="1" customHeight="1" outlineLevel="1" x14ac:dyDescent="0.2">
      <c r="A40" s="54" t="s">
        <v>36</v>
      </c>
      <c r="B40" s="8" t="s">
        <v>38</v>
      </c>
      <c r="C40" s="9" t="s">
        <v>37</v>
      </c>
      <c r="D40" s="22"/>
      <c r="E40" s="22"/>
      <c r="F40" s="37"/>
    </row>
    <row r="41" spans="1:6" s="3" customFormat="1" ht="40.5" hidden="1" customHeight="1" outlineLevel="1" x14ac:dyDescent="0.2">
      <c r="A41" s="54" t="s">
        <v>39</v>
      </c>
      <c r="B41" s="8" t="s">
        <v>40</v>
      </c>
      <c r="C41" s="9"/>
      <c r="D41" s="9"/>
      <c r="E41" s="9"/>
      <c r="F41" s="20"/>
    </row>
    <row r="42" spans="1:6" s="3" customFormat="1" ht="54" hidden="1" customHeight="1" outlineLevel="1" x14ac:dyDescent="0.2">
      <c r="A42" s="56" t="s">
        <v>41</v>
      </c>
      <c r="B42" s="66" t="s">
        <v>43</v>
      </c>
      <c r="C42" s="33" t="s">
        <v>42</v>
      </c>
      <c r="D42" s="33"/>
      <c r="E42" s="33"/>
      <c r="F42" s="38"/>
    </row>
    <row r="43" spans="1:6" s="3" customFormat="1" ht="40.5" hidden="1" customHeight="1" outlineLevel="1" x14ac:dyDescent="0.2">
      <c r="A43" s="56" t="s">
        <v>44</v>
      </c>
      <c r="B43" s="66" t="s">
        <v>46</v>
      </c>
      <c r="C43" s="33" t="s">
        <v>45</v>
      </c>
      <c r="D43" s="33"/>
      <c r="E43" s="33"/>
      <c r="F43" s="38"/>
    </row>
    <row r="44" spans="1:6" s="3" customFormat="1" ht="15" hidden="1" customHeight="1" outlineLevel="1" x14ac:dyDescent="0.2">
      <c r="A44" s="54" t="s">
        <v>47</v>
      </c>
      <c r="B44" s="8" t="s">
        <v>48</v>
      </c>
      <c r="C44" s="9" t="s">
        <v>42</v>
      </c>
      <c r="D44" s="9"/>
      <c r="E44" s="9"/>
      <c r="F44" s="20"/>
    </row>
    <row r="45" spans="1:6" s="3" customFormat="1" ht="27.75" hidden="1" customHeight="1" outlineLevel="1" x14ac:dyDescent="0.2">
      <c r="A45" s="54" t="s">
        <v>49</v>
      </c>
      <c r="B45" s="8" t="s">
        <v>51</v>
      </c>
      <c r="C45" s="9" t="s">
        <v>50</v>
      </c>
      <c r="D45" s="21"/>
      <c r="E45" s="9"/>
      <c r="F45" s="20"/>
    </row>
    <row r="46" spans="1:6" s="3" customFormat="1" ht="57" hidden="1" customHeight="1" outlineLevel="1" x14ac:dyDescent="0.2">
      <c r="A46" s="54" t="s">
        <v>52</v>
      </c>
      <c r="B46" s="8" t="s">
        <v>53</v>
      </c>
      <c r="C46" s="9" t="s">
        <v>50</v>
      </c>
      <c r="D46" s="21"/>
      <c r="E46" s="9"/>
      <c r="F46" s="20"/>
    </row>
    <row r="47" spans="1:6" s="3" customFormat="1" ht="27.75" hidden="1" customHeight="1" outlineLevel="1" x14ac:dyDescent="0.2">
      <c r="A47" s="54" t="s">
        <v>54</v>
      </c>
      <c r="B47" s="8" t="s">
        <v>55</v>
      </c>
      <c r="C47" s="9" t="s">
        <v>37</v>
      </c>
      <c r="D47" s="24"/>
      <c r="E47" s="24"/>
      <c r="F47" s="39"/>
    </row>
    <row r="48" spans="1:6" s="3" customFormat="1" ht="66" hidden="1" customHeight="1" outlineLevel="1" x14ac:dyDescent="0.2">
      <c r="A48" s="56" t="s">
        <v>56</v>
      </c>
      <c r="B48" s="66" t="s">
        <v>264</v>
      </c>
      <c r="C48" s="33"/>
      <c r="D48" s="33"/>
      <c r="E48" s="33"/>
      <c r="F48" s="38"/>
    </row>
    <row r="49" spans="1:7" s="3" customFormat="1" ht="66" hidden="1" customHeight="1" outlineLevel="1" x14ac:dyDescent="0.2">
      <c r="A49" s="56" t="s">
        <v>57</v>
      </c>
      <c r="B49" s="66" t="s">
        <v>58</v>
      </c>
      <c r="C49" s="33" t="s">
        <v>45</v>
      </c>
      <c r="D49" s="33"/>
      <c r="E49" s="33"/>
      <c r="F49" s="38"/>
    </row>
    <row r="50" spans="1:7" s="3" customFormat="1" ht="54" hidden="1" customHeight="1" outlineLevel="1" x14ac:dyDescent="0.2">
      <c r="A50" s="54" t="s">
        <v>59</v>
      </c>
      <c r="B50" s="8" t="s">
        <v>60</v>
      </c>
      <c r="C50" s="9"/>
      <c r="D50" s="9"/>
      <c r="E50" s="9"/>
      <c r="F50" s="20"/>
    </row>
    <row r="51" spans="1:7" s="3" customFormat="1" ht="95.25" hidden="1" customHeight="1" outlineLevel="1" x14ac:dyDescent="0.2">
      <c r="A51" s="54" t="s">
        <v>61</v>
      </c>
      <c r="B51" s="8" t="s">
        <v>263</v>
      </c>
      <c r="C51" s="9" t="s">
        <v>27</v>
      </c>
      <c r="D51" s="21"/>
      <c r="E51" s="21"/>
      <c r="F51" s="40"/>
      <c r="G51" s="27"/>
    </row>
    <row r="52" spans="1:7" s="3" customFormat="1" ht="15" hidden="1" customHeight="1" outlineLevel="1" x14ac:dyDescent="0.2">
      <c r="A52" s="54"/>
      <c r="B52" s="8" t="s">
        <v>62</v>
      </c>
      <c r="C52" s="9"/>
      <c r="D52" s="21"/>
      <c r="E52" s="21"/>
      <c r="F52" s="40"/>
    </row>
    <row r="53" spans="1:7" s="3" customFormat="1" ht="15" hidden="1" customHeight="1" outlineLevel="1" x14ac:dyDescent="0.2">
      <c r="A53" s="54"/>
      <c r="B53" s="8" t="s">
        <v>63</v>
      </c>
      <c r="C53" s="9"/>
      <c r="D53" s="21"/>
      <c r="E53" s="21"/>
      <c r="F53" s="40"/>
    </row>
    <row r="54" spans="1:7" s="3" customFormat="1" ht="15" hidden="1" customHeight="1" outlineLevel="1" x14ac:dyDescent="0.2">
      <c r="A54" s="54"/>
      <c r="B54" s="8" t="s">
        <v>64</v>
      </c>
      <c r="C54" s="9"/>
      <c r="D54" s="21"/>
      <c r="E54" s="21"/>
      <c r="F54" s="40"/>
    </row>
    <row r="55" spans="1:7" s="3" customFormat="1" ht="15" hidden="1" customHeight="1" outlineLevel="1" x14ac:dyDescent="0.2">
      <c r="A55" s="54"/>
      <c r="B55" s="8" t="s">
        <v>65</v>
      </c>
      <c r="C55" s="9"/>
      <c r="D55" s="21"/>
      <c r="E55" s="21"/>
      <c r="F55" s="40"/>
    </row>
    <row r="56" spans="1:7" s="3" customFormat="1" ht="69.75" hidden="1" customHeight="1" outlineLevel="1" x14ac:dyDescent="0.2">
      <c r="A56" s="54" t="s">
        <v>66</v>
      </c>
      <c r="B56" s="8" t="s">
        <v>265</v>
      </c>
      <c r="C56" s="9" t="s">
        <v>27</v>
      </c>
      <c r="D56" s="21"/>
      <c r="E56" s="9"/>
      <c r="F56" s="20"/>
    </row>
    <row r="57" spans="1:7" s="3" customFormat="1" ht="40.5" hidden="1" customHeight="1" outlineLevel="1" x14ac:dyDescent="0.2">
      <c r="A57" s="54" t="s">
        <v>67</v>
      </c>
      <c r="B57" s="8" t="s">
        <v>68</v>
      </c>
      <c r="C57" s="9" t="s">
        <v>27</v>
      </c>
      <c r="D57" s="9"/>
      <c r="E57" s="9"/>
      <c r="F57" s="20"/>
    </row>
    <row r="58" spans="1:7" s="3" customFormat="1" ht="27.75" hidden="1" customHeight="1" outlineLevel="1" x14ac:dyDescent="0.2">
      <c r="A58" s="54" t="s">
        <v>69</v>
      </c>
      <c r="B58" s="8" t="s">
        <v>70</v>
      </c>
      <c r="C58" s="9" t="s">
        <v>27</v>
      </c>
      <c r="D58" s="21"/>
      <c r="E58" s="9"/>
      <c r="F58" s="20"/>
    </row>
    <row r="59" spans="1:7" s="3" customFormat="1" ht="54" hidden="1" customHeight="1" outlineLevel="1" x14ac:dyDescent="0.2">
      <c r="A59" s="54" t="s">
        <v>71</v>
      </c>
      <c r="B59" s="25" t="s">
        <v>72</v>
      </c>
      <c r="C59" s="26"/>
      <c r="D59" s="26"/>
      <c r="E59" s="26"/>
      <c r="F59" s="41"/>
    </row>
    <row r="60" spans="1:7" s="3" customFormat="1" ht="15" hidden="1" customHeight="1" outlineLevel="1" x14ac:dyDescent="0.2">
      <c r="A60" s="54" t="s">
        <v>73</v>
      </c>
      <c r="B60" s="8" t="s">
        <v>75</v>
      </c>
      <c r="C60" s="9" t="s">
        <v>74</v>
      </c>
      <c r="D60" s="9"/>
      <c r="E60" s="9"/>
      <c r="F60" s="20"/>
    </row>
    <row r="61" spans="1:7" s="3" customFormat="1" ht="40.5" hidden="1" customHeight="1" outlineLevel="1" x14ac:dyDescent="0.2">
      <c r="A61" s="54" t="s">
        <v>76</v>
      </c>
      <c r="B61" s="8" t="s">
        <v>78</v>
      </c>
      <c r="C61" s="9" t="s">
        <v>77</v>
      </c>
      <c r="D61" s="9"/>
      <c r="E61" s="9"/>
      <c r="F61" s="20"/>
    </row>
    <row r="62" spans="1:7" s="3" customFormat="1" ht="54" hidden="1" customHeight="1" outlineLevel="1" x14ac:dyDescent="0.2">
      <c r="A62" s="54" t="s">
        <v>79</v>
      </c>
      <c r="B62" s="8" t="s">
        <v>80</v>
      </c>
      <c r="C62" s="9"/>
      <c r="D62" s="9"/>
      <c r="E62" s="9"/>
      <c r="F62" s="20"/>
    </row>
    <row r="63" spans="1:7" s="3" customFormat="1" ht="27.75" hidden="1" customHeight="1" outlineLevel="1" x14ac:dyDescent="0.2">
      <c r="A63" s="54" t="s">
        <v>81</v>
      </c>
      <c r="B63" s="8" t="s">
        <v>83</v>
      </c>
      <c r="C63" s="9" t="s">
        <v>82</v>
      </c>
      <c r="D63" s="29"/>
      <c r="E63" s="9"/>
      <c r="F63" s="20"/>
    </row>
    <row r="64" spans="1:7" s="3" customFormat="1" ht="27.75" hidden="1" customHeight="1" outlineLevel="1" x14ac:dyDescent="0.2">
      <c r="A64" s="54" t="s">
        <v>84</v>
      </c>
      <c r="B64" s="8" t="s">
        <v>86</v>
      </c>
      <c r="C64" s="9" t="s">
        <v>85</v>
      </c>
      <c r="D64" s="21"/>
      <c r="E64" s="9"/>
      <c r="F64" s="20"/>
    </row>
    <row r="65" spans="1:9" s="3" customFormat="1" ht="40.5" hidden="1" customHeight="1" outlineLevel="1" x14ac:dyDescent="0.2">
      <c r="A65" s="56" t="s">
        <v>87</v>
      </c>
      <c r="B65" s="66" t="s">
        <v>88</v>
      </c>
      <c r="C65" s="33"/>
      <c r="D65" s="33"/>
      <c r="E65" s="33"/>
      <c r="F65" s="38"/>
    </row>
    <row r="66" spans="1:9" s="3" customFormat="1" ht="54" hidden="1" customHeight="1" outlineLevel="1" x14ac:dyDescent="0.2">
      <c r="A66" s="56" t="s">
        <v>89</v>
      </c>
      <c r="B66" s="66" t="s">
        <v>90</v>
      </c>
      <c r="C66" s="33" t="s">
        <v>27</v>
      </c>
      <c r="D66" s="33"/>
      <c r="E66" s="33"/>
      <c r="F66" s="38"/>
    </row>
    <row r="67" spans="1:9" s="3" customFormat="1" ht="66" hidden="1" customHeight="1" outlineLevel="1" x14ac:dyDescent="0.2">
      <c r="A67" s="56" t="s">
        <v>91</v>
      </c>
      <c r="B67" s="66" t="s">
        <v>92</v>
      </c>
      <c r="C67" s="33" t="s">
        <v>27</v>
      </c>
      <c r="D67" s="33"/>
      <c r="E67" s="33"/>
      <c r="F67" s="38"/>
    </row>
    <row r="68" spans="1:9" s="3" customFormat="1" ht="14.25" customHeight="1" collapsed="1" x14ac:dyDescent="0.2">
      <c r="A68" s="80" t="s">
        <v>93</v>
      </c>
      <c r="B68" s="81"/>
      <c r="C68" s="81"/>
      <c r="D68" s="81"/>
      <c r="E68" s="81"/>
      <c r="F68" s="82"/>
    </row>
    <row r="69" spans="1:9" s="3" customFormat="1" ht="25.5" x14ac:dyDescent="0.2">
      <c r="A69" s="57" t="s">
        <v>23</v>
      </c>
      <c r="B69" s="30" t="s">
        <v>94</v>
      </c>
      <c r="C69" s="31" t="s">
        <v>50</v>
      </c>
      <c r="D69" s="36">
        <f>D71+D121</f>
        <v>19977.592885999999</v>
      </c>
      <c r="E69" s="36">
        <f t="shared" ref="E69" si="0">E71+E121</f>
        <v>20499.627359999999</v>
      </c>
      <c r="F69" s="42">
        <f>F71+F121</f>
        <v>20377.068485333337</v>
      </c>
      <c r="G69" s="68"/>
      <c r="H69" s="68"/>
      <c r="I69" s="68"/>
    </row>
    <row r="70" spans="1:9" s="3" customFormat="1" ht="15" customHeight="1" x14ac:dyDescent="0.2">
      <c r="A70" s="54"/>
      <c r="B70" s="8" t="s">
        <v>62</v>
      </c>
      <c r="C70" s="9"/>
      <c r="D70" s="9"/>
      <c r="E70" s="21"/>
      <c r="F70" s="40"/>
    </row>
    <row r="71" spans="1:9" s="3" customFormat="1" ht="25.5" customHeight="1" x14ac:dyDescent="0.2">
      <c r="A71" s="54" t="s">
        <v>25</v>
      </c>
      <c r="B71" s="8" t="s">
        <v>95</v>
      </c>
      <c r="C71" s="9" t="s">
        <v>50</v>
      </c>
      <c r="D71" s="21">
        <f>SUM(D79:D114)</f>
        <v>6024.9920860000002</v>
      </c>
      <c r="E71" s="21">
        <f t="shared" ref="E71:F71" si="1">SUM(E79:E114)</f>
        <v>6169.0463600000003</v>
      </c>
      <c r="F71" s="40">
        <f t="shared" si="1"/>
        <v>6160.7644853333331</v>
      </c>
    </row>
    <row r="72" spans="1:9" s="3" customFormat="1" ht="20.25" hidden="1" customHeight="1" x14ac:dyDescent="0.2">
      <c r="A72" s="54" t="s">
        <v>96</v>
      </c>
      <c r="B72" s="8" t="s">
        <v>97</v>
      </c>
      <c r="C72" s="9" t="s">
        <v>50</v>
      </c>
      <c r="D72" s="9"/>
      <c r="E72" s="21"/>
      <c r="F72" s="40"/>
    </row>
    <row r="73" spans="1:9" s="3" customFormat="1" ht="15" hidden="1" customHeight="1" x14ac:dyDescent="0.2">
      <c r="A73" s="54"/>
      <c r="B73" s="8" t="s">
        <v>98</v>
      </c>
      <c r="C73" s="9" t="s">
        <v>50</v>
      </c>
      <c r="D73" s="9"/>
      <c r="E73" s="21"/>
      <c r="F73" s="40"/>
    </row>
    <row r="74" spans="1:9" s="3" customFormat="1" ht="15" hidden="1" customHeight="1" x14ac:dyDescent="0.2">
      <c r="A74" s="54"/>
      <c r="B74" s="8" t="s">
        <v>99</v>
      </c>
      <c r="C74" s="9" t="s">
        <v>50</v>
      </c>
      <c r="D74" s="9"/>
      <c r="E74" s="21"/>
      <c r="F74" s="40"/>
    </row>
    <row r="75" spans="1:9" s="3" customFormat="1" ht="15" hidden="1" customHeight="1" x14ac:dyDescent="0.2">
      <c r="A75" s="54" t="s">
        <v>100</v>
      </c>
      <c r="B75" s="8" t="s">
        <v>101</v>
      </c>
      <c r="C75" s="9" t="s">
        <v>50</v>
      </c>
      <c r="D75" s="9"/>
      <c r="E75" s="21"/>
      <c r="F75" s="40"/>
    </row>
    <row r="76" spans="1:9" s="3" customFormat="1" ht="15" hidden="1" customHeight="1" x14ac:dyDescent="0.2">
      <c r="A76" s="54"/>
      <c r="B76" s="8" t="s">
        <v>98</v>
      </c>
      <c r="C76" s="9" t="s">
        <v>50</v>
      </c>
      <c r="D76" s="9"/>
      <c r="E76" s="21"/>
      <c r="F76" s="40"/>
    </row>
    <row r="77" spans="1:9" s="3" customFormat="1" ht="15" hidden="1" customHeight="1" x14ac:dyDescent="0.2">
      <c r="A77" s="54"/>
      <c r="B77" s="8" t="s">
        <v>99</v>
      </c>
      <c r="C77" s="9" t="s">
        <v>50</v>
      </c>
      <c r="D77" s="9"/>
      <c r="E77" s="21"/>
      <c r="F77" s="40"/>
    </row>
    <row r="78" spans="1:9" s="3" customFormat="1" ht="15" hidden="1" customHeight="1" x14ac:dyDescent="0.2">
      <c r="A78" s="54"/>
      <c r="B78" s="8" t="s">
        <v>62</v>
      </c>
      <c r="C78" s="9" t="s">
        <v>50</v>
      </c>
      <c r="D78" s="9"/>
      <c r="E78" s="21"/>
      <c r="F78" s="40"/>
    </row>
    <row r="79" spans="1:9" s="3" customFormat="1" ht="91.5" customHeight="1" x14ac:dyDescent="0.2">
      <c r="A79" s="54" t="s">
        <v>102</v>
      </c>
      <c r="B79" s="8" t="s">
        <v>281</v>
      </c>
      <c r="C79" s="9" t="s">
        <v>50</v>
      </c>
      <c r="D79" s="29">
        <f>[1]об.20ф!$U$26/1000</f>
        <v>652.63916500000005</v>
      </c>
      <c r="E79" s="21">
        <f>[1]об.21!$V$16/1000</f>
        <v>656.66736000000003</v>
      </c>
      <c r="F79" s="40">
        <f>[1]об.22!$V$16/1000</f>
        <v>676.74409833333334</v>
      </c>
    </row>
    <row r="80" spans="1:9" s="3" customFormat="1" ht="27.75" hidden="1" customHeight="1" x14ac:dyDescent="0.2">
      <c r="A80" s="54" t="s">
        <v>24</v>
      </c>
      <c r="B80" s="8" t="s">
        <v>97</v>
      </c>
      <c r="C80" s="9" t="s">
        <v>50</v>
      </c>
      <c r="D80" s="9"/>
      <c r="E80" s="21"/>
      <c r="F80" s="40"/>
    </row>
    <row r="81" spans="1:6" s="3" customFormat="1" ht="15" hidden="1" customHeight="1" x14ac:dyDescent="0.2">
      <c r="A81" s="54"/>
      <c r="B81" s="8" t="s">
        <v>98</v>
      </c>
      <c r="C81" s="9" t="s">
        <v>50</v>
      </c>
      <c r="D81" s="9"/>
      <c r="E81" s="21"/>
      <c r="F81" s="40"/>
    </row>
    <row r="82" spans="1:6" s="3" customFormat="1" ht="15" hidden="1" customHeight="1" x14ac:dyDescent="0.2">
      <c r="A82" s="54"/>
      <c r="B82" s="8" t="s">
        <v>99</v>
      </c>
      <c r="C82" s="9" t="s">
        <v>50</v>
      </c>
      <c r="D82" s="9"/>
      <c r="E82" s="21"/>
      <c r="F82" s="40"/>
    </row>
    <row r="83" spans="1:6" s="3" customFormat="1" ht="15" hidden="1" customHeight="1" x14ac:dyDescent="0.2">
      <c r="A83" s="54" t="s">
        <v>103</v>
      </c>
      <c r="B83" s="8" t="s">
        <v>101</v>
      </c>
      <c r="C83" s="9" t="s">
        <v>50</v>
      </c>
      <c r="D83" s="9"/>
      <c r="E83" s="21"/>
      <c r="F83" s="40"/>
    </row>
    <row r="84" spans="1:6" s="3" customFormat="1" ht="15" hidden="1" customHeight="1" x14ac:dyDescent="0.2">
      <c r="A84" s="54"/>
      <c r="B84" s="8" t="s">
        <v>98</v>
      </c>
      <c r="C84" s="9" t="s">
        <v>50</v>
      </c>
      <c r="D84" s="9"/>
      <c r="E84" s="21"/>
      <c r="F84" s="40"/>
    </row>
    <row r="85" spans="1:6" s="3" customFormat="1" ht="15" hidden="1" customHeight="1" x14ac:dyDescent="0.2">
      <c r="A85" s="54"/>
      <c r="B85" s="8" t="s">
        <v>99</v>
      </c>
      <c r="C85" s="9" t="s">
        <v>50</v>
      </c>
      <c r="D85" s="9"/>
      <c r="E85" s="21"/>
      <c r="F85" s="40"/>
    </row>
    <row r="86" spans="1:6" s="3" customFormat="1" ht="64.5" customHeight="1" x14ac:dyDescent="0.2">
      <c r="A86" s="54" t="s">
        <v>104</v>
      </c>
      <c r="B86" s="8" t="s">
        <v>105</v>
      </c>
      <c r="C86" s="9" t="s">
        <v>50</v>
      </c>
      <c r="D86" s="29">
        <f>[1]об.20ф!$U$42/1000</f>
        <v>4121.6689569999999</v>
      </c>
      <c r="E86" s="21">
        <f>[1]об.21!$V$17/1000</f>
        <v>4299.991</v>
      </c>
      <c r="F86" s="40">
        <f>[1]об.22!$V$17/1000</f>
        <v>4221.2074656666664</v>
      </c>
    </row>
    <row r="87" spans="1:6" s="3" customFormat="1" ht="27.75" hidden="1" customHeight="1" x14ac:dyDescent="0.2">
      <c r="A87" s="54" t="s">
        <v>106</v>
      </c>
      <c r="B87" s="8" t="s">
        <v>97</v>
      </c>
      <c r="C87" s="9" t="s">
        <v>50</v>
      </c>
      <c r="D87" s="9"/>
      <c r="E87" s="21"/>
      <c r="F87" s="40"/>
    </row>
    <row r="88" spans="1:6" s="3" customFormat="1" ht="15" hidden="1" customHeight="1" x14ac:dyDescent="0.2">
      <c r="A88" s="54"/>
      <c r="B88" s="8" t="s">
        <v>98</v>
      </c>
      <c r="C88" s="9" t="s">
        <v>50</v>
      </c>
      <c r="D88" s="9"/>
      <c r="E88" s="21"/>
      <c r="F88" s="40"/>
    </row>
    <row r="89" spans="1:6" s="3" customFormat="1" ht="15" hidden="1" customHeight="1" x14ac:dyDescent="0.2">
      <c r="A89" s="54"/>
      <c r="B89" s="8" t="s">
        <v>99</v>
      </c>
      <c r="C89" s="9" t="s">
        <v>50</v>
      </c>
      <c r="D89" s="9"/>
      <c r="E89" s="21"/>
      <c r="F89" s="40"/>
    </row>
    <row r="90" spans="1:6" s="3" customFormat="1" ht="15" hidden="1" customHeight="1" x14ac:dyDescent="0.2">
      <c r="A90" s="54" t="s">
        <v>107</v>
      </c>
      <c r="B90" s="8" t="s">
        <v>101</v>
      </c>
      <c r="C90" s="9" t="s">
        <v>50</v>
      </c>
      <c r="D90" s="9"/>
      <c r="E90" s="21"/>
      <c r="F90" s="40"/>
    </row>
    <row r="91" spans="1:6" s="3" customFormat="1" ht="15" hidden="1" customHeight="1" x14ac:dyDescent="0.2">
      <c r="A91" s="54"/>
      <c r="B91" s="8" t="s">
        <v>98</v>
      </c>
      <c r="C91" s="9" t="s">
        <v>50</v>
      </c>
      <c r="D91" s="9"/>
      <c r="E91" s="21"/>
      <c r="F91" s="40"/>
    </row>
    <row r="92" spans="1:6" s="3" customFormat="1" ht="15" hidden="1" customHeight="1" x14ac:dyDescent="0.2">
      <c r="A92" s="54"/>
      <c r="B92" s="8" t="s">
        <v>99</v>
      </c>
      <c r="C92" s="9" t="s">
        <v>50</v>
      </c>
      <c r="D92" s="9"/>
      <c r="E92" s="21"/>
      <c r="F92" s="40"/>
    </row>
    <row r="93" spans="1:6" s="3" customFormat="1" ht="105" hidden="1" customHeight="1" x14ac:dyDescent="0.2">
      <c r="A93" s="54" t="s">
        <v>108</v>
      </c>
      <c r="B93" s="8" t="s">
        <v>109</v>
      </c>
      <c r="C93" s="9" t="s">
        <v>50</v>
      </c>
      <c r="D93" s="9"/>
      <c r="E93" s="21"/>
      <c r="F93" s="40"/>
    </row>
    <row r="94" spans="1:6" s="3" customFormat="1" ht="27.75" hidden="1" customHeight="1" x14ac:dyDescent="0.2">
      <c r="A94" s="54" t="s">
        <v>110</v>
      </c>
      <c r="B94" s="8" t="s">
        <v>97</v>
      </c>
      <c r="C94" s="9" t="s">
        <v>50</v>
      </c>
      <c r="D94" s="9"/>
      <c r="E94" s="21"/>
      <c r="F94" s="40"/>
    </row>
    <row r="95" spans="1:6" s="3" customFormat="1" ht="15" hidden="1" customHeight="1" x14ac:dyDescent="0.2">
      <c r="A95" s="54"/>
      <c r="B95" s="8" t="s">
        <v>98</v>
      </c>
      <c r="C95" s="9" t="s">
        <v>50</v>
      </c>
      <c r="D95" s="9"/>
      <c r="E95" s="21"/>
      <c r="F95" s="40"/>
    </row>
    <row r="96" spans="1:6" s="3" customFormat="1" ht="15" hidden="1" customHeight="1" x14ac:dyDescent="0.2">
      <c r="A96" s="54"/>
      <c r="B96" s="8" t="s">
        <v>99</v>
      </c>
      <c r="C96" s="9" t="s">
        <v>50</v>
      </c>
      <c r="D96" s="9"/>
      <c r="E96" s="21"/>
      <c r="F96" s="40"/>
    </row>
    <row r="97" spans="1:6" s="3" customFormat="1" ht="15" hidden="1" customHeight="1" x14ac:dyDescent="0.2">
      <c r="A97" s="54" t="s">
        <v>111</v>
      </c>
      <c r="B97" s="8" t="s">
        <v>101</v>
      </c>
      <c r="C97" s="9" t="s">
        <v>50</v>
      </c>
      <c r="D97" s="9"/>
      <c r="E97" s="21"/>
      <c r="F97" s="40"/>
    </row>
    <row r="98" spans="1:6" s="3" customFormat="1" ht="15" hidden="1" customHeight="1" x14ac:dyDescent="0.2">
      <c r="A98" s="54"/>
      <c r="B98" s="8" t="s">
        <v>98</v>
      </c>
      <c r="C98" s="9" t="s">
        <v>50</v>
      </c>
      <c r="D98" s="9"/>
      <c r="E98" s="21"/>
      <c r="F98" s="40"/>
    </row>
    <row r="99" spans="1:6" s="3" customFormat="1" ht="15" hidden="1" customHeight="1" x14ac:dyDescent="0.2">
      <c r="A99" s="54"/>
      <c r="B99" s="8" t="s">
        <v>99</v>
      </c>
      <c r="C99" s="9" t="s">
        <v>50</v>
      </c>
      <c r="D99" s="9"/>
      <c r="E99" s="21"/>
      <c r="F99" s="40"/>
    </row>
    <row r="100" spans="1:6" s="3" customFormat="1" ht="105" hidden="1" customHeight="1" x14ac:dyDescent="0.2">
      <c r="A100" s="54" t="s">
        <v>112</v>
      </c>
      <c r="B100" s="8" t="s">
        <v>113</v>
      </c>
      <c r="C100" s="9" t="s">
        <v>50</v>
      </c>
      <c r="D100" s="9"/>
      <c r="E100" s="21"/>
      <c r="F100" s="40"/>
    </row>
    <row r="101" spans="1:6" s="3" customFormat="1" ht="20.25" hidden="1" customHeight="1" x14ac:dyDescent="0.2">
      <c r="A101" s="54" t="s">
        <v>114</v>
      </c>
      <c r="B101" s="8" t="s">
        <v>97</v>
      </c>
      <c r="C101" s="9" t="s">
        <v>50</v>
      </c>
      <c r="D101" s="9"/>
      <c r="E101" s="21"/>
      <c r="F101" s="40"/>
    </row>
    <row r="102" spans="1:6" s="3" customFormat="1" ht="15" hidden="1" customHeight="1" x14ac:dyDescent="0.2">
      <c r="A102" s="54"/>
      <c r="B102" s="8" t="s">
        <v>98</v>
      </c>
      <c r="C102" s="9" t="s">
        <v>50</v>
      </c>
      <c r="D102" s="9"/>
      <c r="E102" s="21"/>
      <c r="F102" s="40"/>
    </row>
    <row r="103" spans="1:6" s="3" customFormat="1" ht="15" hidden="1" customHeight="1" x14ac:dyDescent="0.2">
      <c r="A103" s="54"/>
      <c r="B103" s="8" t="s">
        <v>99</v>
      </c>
      <c r="C103" s="9" t="s">
        <v>50</v>
      </c>
      <c r="D103" s="9"/>
      <c r="E103" s="21"/>
      <c r="F103" s="40"/>
    </row>
    <row r="104" spans="1:6" s="3" customFormat="1" ht="15" hidden="1" customHeight="1" x14ac:dyDescent="0.2">
      <c r="A104" s="54" t="s">
        <v>115</v>
      </c>
      <c r="B104" s="8" t="s">
        <v>101</v>
      </c>
      <c r="C104" s="9" t="s">
        <v>50</v>
      </c>
      <c r="D104" s="9"/>
      <c r="E104" s="21"/>
      <c r="F104" s="40"/>
    </row>
    <row r="105" spans="1:6" s="3" customFormat="1" ht="15" hidden="1" customHeight="1" x14ac:dyDescent="0.2">
      <c r="A105" s="54"/>
      <c r="B105" s="8" t="s">
        <v>98</v>
      </c>
      <c r="C105" s="9" t="s">
        <v>50</v>
      </c>
      <c r="D105" s="9"/>
      <c r="E105" s="21"/>
      <c r="F105" s="40"/>
    </row>
    <row r="106" spans="1:6" s="3" customFormat="1" ht="15" hidden="1" customHeight="1" x14ac:dyDescent="0.2">
      <c r="A106" s="54"/>
      <c r="B106" s="8" t="s">
        <v>99</v>
      </c>
      <c r="C106" s="9" t="s">
        <v>50</v>
      </c>
      <c r="D106" s="9"/>
      <c r="E106" s="21"/>
      <c r="F106" s="40"/>
    </row>
    <row r="107" spans="1:6" s="3" customFormat="1" ht="27.75" hidden="1" customHeight="1" x14ac:dyDescent="0.2">
      <c r="A107" s="54" t="s">
        <v>116</v>
      </c>
      <c r="B107" s="8" t="s">
        <v>117</v>
      </c>
      <c r="C107" s="9" t="s">
        <v>50</v>
      </c>
      <c r="D107" s="9"/>
      <c r="E107" s="21"/>
      <c r="F107" s="40"/>
    </row>
    <row r="108" spans="1:6" s="3" customFormat="1" ht="15.75" hidden="1" customHeight="1" x14ac:dyDescent="0.2">
      <c r="A108" s="54" t="s">
        <v>118</v>
      </c>
      <c r="B108" s="8" t="s">
        <v>97</v>
      </c>
      <c r="C108" s="9" t="s">
        <v>50</v>
      </c>
      <c r="D108" s="9"/>
      <c r="E108" s="21"/>
      <c r="F108" s="40"/>
    </row>
    <row r="109" spans="1:6" s="3" customFormat="1" ht="15" hidden="1" customHeight="1" x14ac:dyDescent="0.2">
      <c r="A109" s="54"/>
      <c r="B109" s="8" t="s">
        <v>98</v>
      </c>
      <c r="C109" s="9" t="s">
        <v>50</v>
      </c>
      <c r="D109" s="9"/>
      <c r="E109" s="21"/>
      <c r="F109" s="40"/>
    </row>
    <row r="110" spans="1:6" s="3" customFormat="1" ht="15" hidden="1" customHeight="1" x14ac:dyDescent="0.2">
      <c r="A110" s="54"/>
      <c r="B110" s="8" t="s">
        <v>99</v>
      </c>
      <c r="C110" s="9" t="s">
        <v>50</v>
      </c>
      <c r="D110" s="9"/>
      <c r="E110" s="21"/>
      <c r="F110" s="40"/>
    </row>
    <row r="111" spans="1:6" s="3" customFormat="1" ht="15" hidden="1" customHeight="1" x14ac:dyDescent="0.2">
      <c r="A111" s="54" t="s">
        <v>119</v>
      </c>
      <c r="B111" s="8" t="s">
        <v>101</v>
      </c>
      <c r="C111" s="9" t="s">
        <v>50</v>
      </c>
      <c r="D111" s="9"/>
      <c r="E111" s="21"/>
      <c r="F111" s="40"/>
    </row>
    <row r="112" spans="1:6" s="3" customFormat="1" ht="15" hidden="1" customHeight="1" x14ac:dyDescent="0.2">
      <c r="A112" s="54"/>
      <c r="B112" s="8" t="s">
        <v>98</v>
      </c>
      <c r="C112" s="9" t="s">
        <v>50</v>
      </c>
      <c r="D112" s="9"/>
      <c r="E112" s="21"/>
      <c r="F112" s="40"/>
    </row>
    <row r="113" spans="1:9" s="3" customFormat="1" ht="15" hidden="1" customHeight="1" x14ac:dyDescent="0.2">
      <c r="A113" s="54"/>
      <c r="B113" s="8" t="s">
        <v>99</v>
      </c>
      <c r="C113" s="9" t="s">
        <v>50</v>
      </c>
      <c r="D113" s="9"/>
      <c r="E113" s="21"/>
      <c r="F113" s="40"/>
    </row>
    <row r="114" spans="1:9" s="3" customFormat="1" ht="27.75" customHeight="1" x14ac:dyDescent="0.2">
      <c r="A114" s="54" t="s">
        <v>120</v>
      </c>
      <c r="B114" s="8" t="s">
        <v>121</v>
      </c>
      <c r="C114" s="9" t="s">
        <v>50</v>
      </c>
      <c r="D114" s="21">
        <f>[1]об.20ф!$U$70/1000</f>
        <v>1250.6839639999998</v>
      </c>
      <c r="E114" s="21">
        <f>[1]об.21!$V$18/1000</f>
        <v>1212.3879999999999</v>
      </c>
      <c r="F114" s="40">
        <f>[1]об.22!$V$18/1000</f>
        <v>1262.8129213333334</v>
      </c>
    </row>
    <row r="115" spans="1:9" s="3" customFormat="1" ht="15.75" hidden="1" customHeight="1" x14ac:dyDescent="0.2">
      <c r="A115" s="54" t="s">
        <v>122</v>
      </c>
      <c r="B115" s="8" t="s">
        <v>97</v>
      </c>
      <c r="C115" s="9" t="s">
        <v>50</v>
      </c>
      <c r="D115" s="9"/>
      <c r="E115" s="21"/>
      <c r="F115" s="40"/>
    </row>
    <row r="116" spans="1:9" s="3" customFormat="1" ht="15" hidden="1" customHeight="1" x14ac:dyDescent="0.2">
      <c r="A116" s="54"/>
      <c r="B116" s="8" t="s">
        <v>98</v>
      </c>
      <c r="C116" s="9" t="s">
        <v>50</v>
      </c>
      <c r="D116" s="9"/>
      <c r="E116" s="21"/>
      <c r="F116" s="40"/>
    </row>
    <row r="117" spans="1:9" s="3" customFormat="1" ht="15" hidden="1" customHeight="1" x14ac:dyDescent="0.2">
      <c r="A117" s="54"/>
      <c r="B117" s="8" t="s">
        <v>99</v>
      </c>
      <c r="C117" s="9" t="s">
        <v>50</v>
      </c>
      <c r="D117" s="9"/>
      <c r="E117" s="21"/>
      <c r="F117" s="40"/>
    </row>
    <row r="118" spans="1:9" s="3" customFormat="1" ht="15" hidden="1" customHeight="1" x14ac:dyDescent="0.2">
      <c r="A118" s="54" t="s">
        <v>123</v>
      </c>
      <c r="B118" s="8" t="s">
        <v>101</v>
      </c>
      <c r="C118" s="9" t="s">
        <v>50</v>
      </c>
      <c r="D118" s="9"/>
      <c r="E118" s="21"/>
      <c r="F118" s="40"/>
    </row>
    <row r="119" spans="1:9" s="3" customFormat="1" ht="15" hidden="1" customHeight="1" x14ac:dyDescent="0.2">
      <c r="A119" s="54"/>
      <c r="B119" s="8" t="s">
        <v>98</v>
      </c>
      <c r="C119" s="9" t="s">
        <v>50</v>
      </c>
      <c r="D119" s="9"/>
      <c r="E119" s="21"/>
      <c r="F119" s="40"/>
    </row>
    <row r="120" spans="1:9" s="3" customFormat="1" ht="15" hidden="1" customHeight="1" x14ac:dyDescent="0.2">
      <c r="A120" s="54"/>
      <c r="B120" s="8" t="s">
        <v>99</v>
      </c>
      <c r="C120" s="9" t="s">
        <v>50</v>
      </c>
      <c r="D120" s="9"/>
      <c r="E120" s="21"/>
      <c r="F120" s="40"/>
    </row>
    <row r="121" spans="1:9" s="3" customFormat="1" ht="75.75" customHeight="1" x14ac:dyDescent="0.2">
      <c r="A121" s="54" t="s">
        <v>28</v>
      </c>
      <c r="B121" s="8" t="s">
        <v>124</v>
      </c>
      <c r="C121" s="9" t="s">
        <v>50</v>
      </c>
      <c r="D121" s="21">
        <f>D122+D125</f>
        <v>13952.6008</v>
      </c>
      <c r="E121" s="21">
        <f t="shared" ref="E121:F121" si="2">E122+E125</f>
        <v>14330.580999999998</v>
      </c>
      <c r="F121" s="40">
        <f t="shared" si="2"/>
        <v>14216.304000000002</v>
      </c>
      <c r="G121" s="27"/>
      <c r="H121" s="27"/>
    </row>
    <row r="122" spans="1:9" s="3" customFormat="1" ht="15" customHeight="1" x14ac:dyDescent="0.2">
      <c r="A122" s="54"/>
      <c r="B122" s="8" t="s">
        <v>125</v>
      </c>
      <c r="C122" s="9" t="s">
        <v>50</v>
      </c>
      <c r="D122" s="21">
        <f>D123+D124</f>
        <v>12693.0538</v>
      </c>
      <c r="E122" s="21">
        <f>E123+E124</f>
        <v>12859.362999999998</v>
      </c>
      <c r="F122" s="40">
        <f>F123+F124</f>
        <v>12956.757000000001</v>
      </c>
      <c r="G122" s="27"/>
      <c r="H122" s="27"/>
      <c r="I122" s="27"/>
    </row>
    <row r="123" spans="1:9" s="3" customFormat="1" ht="15" customHeight="1" x14ac:dyDescent="0.2">
      <c r="A123" s="54"/>
      <c r="B123" s="11" t="s">
        <v>98</v>
      </c>
      <c r="C123" s="9" t="s">
        <v>50</v>
      </c>
      <c r="D123" s="21">
        <f>([1]об.20ф!$K$12+[1]об.20ф!$K$89+[1]об.20ф!$K$150)/1000-D126</f>
        <v>6794.7809999999999</v>
      </c>
      <c r="E123" s="21">
        <f>([1]об.21!$L$23+[1]об.21!$L$27+[1]об.21!$L$28)/1000-E126</f>
        <v>6607.0849999999991</v>
      </c>
      <c r="F123" s="40">
        <f>([1]об.22!$L$23+[1]об.22!$L$27+[1]об.22!$L$28)/1000-F126</f>
        <v>6831.7934500000001</v>
      </c>
      <c r="H123" s="27"/>
    </row>
    <row r="124" spans="1:9" s="3" customFormat="1" ht="15" customHeight="1" x14ac:dyDescent="0.2">
      <c r="A124" s="54"/>
      <c r="B124" s="11" t="s">
        <v>99</v>
      </c>
      <c r="C124" s="9" t="s">
        <v>50</v>
      </c>
      <c r="D124" s="21">
        <f>([1]об.20ф!$T$12+[1]об.20ф!$T$89+[1]об.20ф!$T$150)/1000-D127</f>
        <v>5898.2727999999997</v>
      </c>
      <c r="E124" s="21">
        <f>([1]об.21!$U$23+[1]об.21!$U$27+[1]об.21!$U$28)/1000-E127</f>
        <v>6252.2779999999993</v>
      </c>
      <c r="F124" s="40">
        <f>([1]об.22!$U$23+[1]об.22!$U$27+[1]об.22!$U$28)/1000-F127</f>
        <v>6124.9635500000004</v>
      </c>
    </row>
    <row r="125" spans="1:9" s="3" customFormat="1" ht="15" customHeight="1" x14ac:dyDescent="0.2">
      <c r="A125" s="54"/>
      <c r="B125" s="8" t="s">
        <v>126</v>
      </c>
      <c r="C125" s="9" t="s">
        <v>50</v>
      </c>
      <c r="D125" s="21">
        <f>D126+D127</f>
        <v>1259.547</v>
      </c>
      <c r="E125" s="21">
        <f>E126+E127</f>
        <v>1471.2180000000001</v>
      </c>
      <c r="F125" s="40">
        <f>F126+F127</f>
        <v>1259.547</v>
      </c>
    </row>
    <row r="126" spans="1:9" s="3" customFormat="1" ht="15" customHeight="1" x14ac:dyDescent="0.2">
      <c r="A126" s="54"/>
      <c r="B126" s="11" t="s">
        <v>98</v>
      </c>
      <c r="C126" s="9" t="s">
        <v>50</v>
      </c>
      <c r="D126" s="29">
        <f>('[2]Реализация прочим потребителям'!$D$15+'[2]Реализация прочим потребителям'!$E$15+'[2]Реализация прочим потребителям'!$F$15+'[2]Реализация прочим потребителям'!$G$15+'[2]Реализация прочим потребителям'!$H$15+'[2]Реализация прочим потребителям'!$I$15)</f>
        <v>710.17499999999995</v>
      </c>
      <c r="E126" s="21">
        <f>'[2]Реализация прочим потребителям'!$D$43+'[2]Реализация прочим потребителям'!$E$43+'[2]Реализация прочим потребителям'!$F$43+'[2]Реализация прочим потребителям'!$G$43+'[2]Реализация прочим потребителям'!$H$43+'[2]Реализация прочим потребителям'!$I$43</f>
        <v>732.9620000000001</v>
      </c>
      <c r="F126" s="58">
        <f>D126</f>
        <v>710.17499999999995</v>
      </c>
    </row>
    <row r="127" spans="1:9" s="3" customFormat="1" ht="15" customHeight="1" x14ac:dyDescent="0.2">
      <c r="A127" s="54"/>
      <c r="B127" s="11" t="s">
        <v>99</v>
      </c>
      <c r="C127" s="9" t="s">
        <v>50</v>
      </c>
      <c r="D127" s="21">
        <f>'[2]Реализация прочим потребителям'!$J$15+'[2]Реализация прочим потребителям'!$K$15+'[2]Реализация прочим потребителям'!$L$15+'[2]Реализация прочим потребителям'!$M$15+'[2]Реализация прочим потребителям'!$N$15+'[2]Реализация прочим потребителям'!$O$15</f>
        <v>549.37199999999996</v>
      </c>
      <c r="E127" s="21">
        <f>'[2]Реализация прочим потребителям'!$J$43+'[2]Реализация прочим потребителям'!$K$43+'[2]Реализация прочим потребителям'!$L$43+'[2]Реализация прочим потребителям'!$M$43+'[2]Реализация прочим потребителям'!$N$43+'[2]Реализация прочим потребителям'!$O$43</f>
        <v>738.25599999999997</v>
      </c>
      <c r="F127" s="58">
        <f>D127</f>
        <v>549.37199999999996</v>
      </c>
    </row>
    <row r="128" spans="1:9" s="3" customFormat="1" ht="15" hidden="1" customHeight="1" x14ac:dyDescent="0.2">
      <c r="A128" s="54"/>
      <c r="B128" s="8" t="s">
        <v>127</v>
      </c>
      <c r="C128" s="9" t="s">
        <v>50</v>
      </c>
      <c r="D128" s="9"/>
      <c r="E128" s="9"/>
      <c r="F128" s="20"/>
    </row>
    <row r="129" spans="1:6" s="3" customFormat="1" ht="15" hidden="1" customHeight="1" x14ac:dyDescent="0.2">
      <c r="A129" s="54"/>
      <c r="B129" s="8" t="s">
        <v>98</v>
      </c>
      <c r="C129" s="9" t="s">
        <v>50</v>
      </c>
      <c r="D129" s="9"/>
      <c r="E129" s="9"/>
      <c r="F129" s="20"/>
    </row>
    <row r="130" spans="1:6" s="3" customFormat="1" ht="15" hidden="1" customHeight="1" x14ac:dyDescent="0.2">
      <c r="A130" s="54"/>
      <c r="B130" s="8" t="s">
        <v>99</v>
      </c>
      <c r="C130" s="9" t="s">
        <v>50</v>
      </c>
      <c r="D130" s="9"/>
      <c r="E130" s="9"/>
      <c r="F130" s="20"/>
    </row>
    <row r="131" spans="1:6" s="3" customFormat="1" ht="79.5" hidden="1" customHeight="1" x14ac:dyDescent="0.2">
      <c r="A131" s="54" t="s">
        <v>30</v>
      </c>
      <c r="B131" s="8" t="s">
        <v>128</v>
      </c>
      <c r="C131" s="9" t="s">
        <v>50</v>
      </c>
      <c r="D131" s="9" t="s">
        <v>279</v>
      </c>
      <c r="E131" s="9" t="s">
        <v>279</v>
      </c>
      <c r="F131" s="20" t="s">
        <v>279</v>
      </c>
    </row>
    <row r="132" spans="1:6" s="3" customFormat="1" ht="15" hidden="1" customHeight="1" x14ac:dyDescent="0.2">
      <c r="A132" s="54"/>
      <c r="B132" s="8" t="s">
        <v>129</v>
      </c>
      <c r="C132" s="9" t="s">
        <v>50</v>
      </c>
      <c r="D132" s="9"/>
      <c r="E132" s="9"/>
      <c r="F132" s="20"/>
    </row>
    <row r="133" spans="1:6" s="3" customFormat="1" ht="15" hidden="1" customHeight="1" x14ac:dyDescent="0.2">
      <c r="A133" s="54"/>
      <c r="B133" s="8" t="s">
        <v>130</v>
      </c>
      <c r="C133" s="9" t="s">
        <v>50</v>
      </c>
      <c r="D133" s="9"/>
      <c r="E133" s="9"/>
      <c r="F133" s="20"/>
    </row>
    <row r="134" spans="1:6" s="3" customFormat="1" ht="27.75" customHeight="1" x14ac:dyDescent="0.2">
      <c r="A134" s="59" t="s">
        <v>34</v>
      </c>
      <c r="B134" s="60" t="s">
        <v>131</v>
      </c>
      <c r="C134" s="61" t="s">
        <v>132</v>
      </c>
      <c r="D134" s="62">
        <f>D136+D137</f>
        <v>2.1349999999999998</v>
      </c>
      <c r="E134" s="62">
        <f t="shared" ref="E134:F134" si="3">E136+E137</f>
        <v>2.1190000000000002</v>
      </c>
      <c r="F134" s="63">
        <f t="shared" si="3"/>
        <v>2.1080000000000001</v>
      </c>
    </row>
    <row r="135" spans="1:6" s="3" customFormat="1" ht="15" customHeight="1" x14ac:dyDescent="0.2">
      <c r="A135" s="54"/>
      <c r="B135" s="8" t="s">
        <v>62</v>
      </c>
      <c r="C135" s="9"/>
      <c r="D135" s="9"/>
      <c r="E135" s="9"/>
      <c r="F135" s="20"/>
    </row>
    <row r="136" spans="1:6" s="3" customFormat="1" ht="27.75" customHeight="1" x14ac:dyDescent="0.2">
      <c r="A136" s="54" t="s">
        <v>36</v>
      </c>
      <c r="B136" s="8" t="s">
        <v>133</v>
      </c>
      <c r="C136" s="9" t="s">
        <v>132</v>
      </c>
      <c r="D136" s="9">
        <f>2004/1000</f>
        <v>2.004</v>
      </c>
      <c r="E136" s="9">
        <f>2012/1000</f>
        <v>2.012</v>
      </c>
      <c r="F136" s="20">
        <v>1.9770000000000001</v>
      </c>
    </row>
    <row r="137" spans="1:6" s="3" customFormat="1" ht="78" customHeight="1" x14ac:dyDescent="0.2">
      <c r="A137" s="54" t="s">
        <v>134</v>
      </c>
      <c r="B137" s="8" t="s">
        <v>135</v>
      </c>
      <c r="C137" s="9" t="s">
        <v>132</v>
      </c>
      <c r="D137" s="9">
        <f>SUM(D138:D139)</f>
        <v>0.13100000000000001</v>
      </c>
      <c r="E137" s="9">
        <f t="shared" ref="E137:F137" si="4">SUM(E138:E139)</f>
        <v>0.107</v>
      </c>
      <c r="F137" s="20">
        <f t="shared" si="4"/>
        <v>0.13100000000000001</v>
      </c>
    </row>
    <row r="138" spans="1:6" s="3" customFormat="1" ht="15" customHeight="1" x14ac:dyDescent="0.2">
      <c r="A138" s="54"/>
      <c r="B138" s="8" t="s">
        <v>125</v>
      </c>
      <c r="C138" s="9" t="s">
        <v>132</v>
      </c>
      <c r="D138" s="9">
        <v>0.13</v>
      </c>
      <c r="E138" s="28">
        <v>0.106</v>
      </c>
      <c r="F138" s="20">
        <f>D138</f>
        <v>0.13</v>
      </c>
    </row>
    <row r="139" spans="1:6" s="3" customFormat="1" ht="15" customHeight="1" x14ac:dyDescent="0.2">
      <c r="A139" s="54"/>
      <c r="B139" s="8" t="s">
        <v>126</v>
      </c>
      <c r="C139" s="9" t="s">
        <v>132</v>
      </c>
      <c r="D139" s="9">
        <f>1/1000</f>
        <v>1E-3</v>
      </c>
      <c r="E139" s="9">
        <f>1/1000</f>
        <v>1E-3</v>
      </c>
      <c r="F139" s="20">
        <f>E139</f>
        <v>1E-3</v>
      </c>
    </row>
    <row r="140" spans="1:6" s="3" customFormat="1" ht="15" hidden="1" customHeight="1" x14ac:dyDescent="0.2">
      <c r="A140" s="54"/>
      <c r="B140" s="8" t="s">
        <v>127</v>
      </c>
      <c r="C140" s="9" t="s">
        <v>132</v>
      </c>
      <c r="D140" s="9"/>
      <c r="E140" s="9"/>
      <c r="F140" s="20"/>
    </row>
    <row r="141" spans="1:6" s="3" customFormat="1" ht="65.25" hidden="1" customHeight="1" x14ac:dyDescent="0.2">
      <c r="A141" s="54" t="s">
        <v>136</v>
      </c>
      <c r="B141" s="8" t="s">
        <v>137</v>
      </c>
      <c r="C141" s="9" t="s">
        <v>132</v>
      </c>
      <c r="D141" s="9"/>
      <c r="E141" s="9"/>
      <c r="F141" s="20"/>
    </row>
    <row r="142" spans="1:6" s="3" customFormat="1" ht="40.5" customHeight="1" x14ac:dyDescent="0.2">
      <c r="A142" s="57" t="s">
        <v>39</v>
      </c>
      <c r="B142" s="60" t="s">
        <v>138</v>
      </c>
      <c r="C142" s="61" t="s">
        <v>139</v>
      </c>
      <c r="D142" s="64">
        <f>D144+D145</f>
        <v>2329</v>
      </c>
      <c r="E142" s="64">
        <f t="shared" ref="E142:F142" si="5">E144+E145</f>
        <v>2317</v>
      </c>
      <c r="F142" s="65">
        <f t="shared" si="5"/>
        <v>2304</v>
      </c>
    </row>
    <row r="143" spans="1:6" s="3" customFormat="1" ht="15" customHeight="1" x14ac:dyDescent="0.2">
      <c r="A143" s="54"/>
      <c r="B143" s="8" t="s">
        <v>62</v>
      </c>
      <c r="C143" s="9"/>
      <c r="D143" s="44"/>
      <c r="E143" s="44"/>
      <c r="F143" s="45"/>
    </row>
    <row r="144" spans="1:6" s="3" customFormat="1" ht="24.75" customHeight="1" x14ac:dyDescent="0.2">
      <c r="A144" s="54" t="s">
        <v>41</v>
      </c>
      <c r="B144" s="8" t="s">
        <v>140</v>
      </c>
      <c r="C144" s="9" t="s">
        <v>139</v>
      </c>
      <c r="D144" s="44">
        <v>2083</v>
      </c>
      <c r="E144" s="44">
        <v>2084</v>
      </c>
      <c r="F144" s="45">
        <v>2058</v>
      </c>
    </row>
    <row r="145" spans="1:6" s="3" customFormat="1" ht="76.5" customHeight="1" x14ac:dyDescent="0.2">
      <c r="A145" s="54" t="s">
        <v>44</v>
      </c>
      <c r="B145" s="8" t="s">
        <v>141</v>
      </c>
      <c r="C145" s="9" t="s">
        <v>139</v>
      </c>
      <c r="D145" s="44">
        <f>SUM(D146:D147)</f>
        <v>246</v>
      </c>
      <c r="E145" s="44">
        <f t="shared" ref="E145:F145" si="6">SUM(E146:E147)</f>
        <v>233</v>
      </c>
      <c r="F145" s="45">
        <f t="shared" si="6"/>
        <v>246</v>
      </c>
    </row>
    <row r="146" spans="1:6" s="3" customFormat="1" ht="15" customHeight="1" x14ac:dyDescent="0.2">
      <c r="A146" s="54"/>
      <c r="B146" s="8" t="s">
        <v>125</v>
      </c>
      <c r="C146" s="9" t="s">
        <v>139</v>
      </c>
      <c r="D146" s="9">
        <v>242</v>
      </c>
      <c r="E146" s="9">
        <v>229</v>
      </c>
      <c r="F146" s="20">
        <f>D146</f>
        <v>242</v>
      </c>
    </row>
    <row r="147" spans="1:6" s="3" customFormat="1" ht="15" customHeight="1" x14ac:dyDescent="0.2">
      <c r="A147" s="54"/>
      <c r="B147" s="8" t="s">
        <v>126</v>
      </c>
      <c r="C147" s="9" t="s">
        <v>139</v>
      </c>
      <c r="D147" s="9">
        <v>4</v>
      </c>
      <c r="E147" s="9">
        <v>4</v>
      </c>
      <c r="F147" s="20">
        <v>4</v>
      </c>
    </row>
    <row r="148" spans="1:6" s="3" customFormat="1" ht="15" hidden="1" customHeight="1" x14ac:dyDescent="0.2">
      <c r="A148" s="54"/>
      <c r="B148" s="8" t="s">
        <v>127</v>
      </c>
      <c r="C148" s="9" t="s">
        <v>139</v>
      </c>
      <c r="D148" s="9"/>
      <c r="E148" s="9"/>
      <c r="F148" s="20"/>
    </row>
    <row r="149" spans="1:6" s="3" customFormat="1" ht="18" customHeight="1" x14ac:dyDescent="0.2">
      <c r="A149" s="57" t="s">
        <v>59</v>
      </c>
      <c r="B149" s="60" t="s">
        <v>142</v>
      </c>
      <c r="C149" s="61" t="s">
        <v>139</v>
      </c>
      <c r="D149" s="64">
        <f>D142</f>
        <v>2329</v>
      </c>
      <c r="E149" s="64">
        <f t="shared" ref="E149:F149" si="7">E142</f>
        <v>2317</v>
      </c>
      <c r="F149" s="65">
        <f t="shared" si="7"/>
        <v>2304</v>
      </c>
    </row>
    <row r="150" spans="1:6" s="3" customFormat="1" ht="28.5" customHeight="1" x14ac:dyDescent="0.2">
      <c r="A150" s="57" t="s">
        <v>79</v>
      </c>
      <c r="B150" s="30" t="s">
        <v>143</v>
      </c>
      <c r="C150" s="31" t="s">
        <v>27</v>
      </c>
      <c r="D150" s="36">
        <f>[1]НВВ!$Y$152</f>
        <v>194825.73288999998</v>
      </c>
      <c r="E150" s="36">
        <f>[1]НВВ!$AL$152</f>
        <v>208575.20125069289</v>
      </c>
      <c r="F150" s="49">
        <f>[3]НВВ!$AT$152</f>
        <v>255533.51730865217</v>
      </c>
    </row>
    <row r="151" spans="1:6" s="3" customFormat="1" ht="54" customHeight="1" x14ac:dyDescent="0.2">
      <c r="A151" s="57" t="s">
        <v>89</v>
      </c>
      <c r="B151" s="30" t="s">
        <v>80</v>
      </c>
      <c r="C151" s="33"/>
      <c r="D151" s="32"/>
      <c r="E151" s="31"/>
      <c r="F151" s="43"/>
    </row>
    <row r="152" spans="1:6" s="3" customFormat="1" ht="27.75" customHeight="1" x14ac:dyDescent="0.2">
      <c r="A152" s="54" t="s">
        <v>144</v>
      </c>
      <c r="B152" s="8" t="s">
        <v>83</v>
      </c>
      <c r="C152" s="9" t="s">
        <v>82</v>
      </c>
      <c r="D152" s="21">
        <f>[1]НВВ!$Y$85+[1]НВВ!$Y$88+[1]НВВ!$Y$91</f>
        <v>49.886765020322656</v>
      </c>
      <c r="E152" s="29">
        <f>[1]НВВ!$AL$85+[1]НВВ!$AL$88+[1]НВВ!$AL$91+[1]НВВ!$AL$94</f>
        <v>52.264486110387494</v>
      </c>
      <c r="F152" s="40">
        <f>[1]НВВ!$AT$85+[1]НВВ!$AT$88+[1]НВВ!$AT$91+[1]НВВ!$AT$94</f>
        <v>52.264486110387494</v>
      </c>
    </row>
    <row r="153" spans="1:6" s="3" customFormat="1" ht="27.75" customHeight="1" x14ac:dyDescent="0.2">
      <c r="A153" s="54" t="s">
        <v>145</v>
      </c>
      <c r="B153" s="8" t="s">
        <v>86</v>
      </c>
      <c r="C153" s="9" t="s">
        <v>85</v>
      </c>
      <c r="D153" s="21">
        <f>[1]НВВ!$Y$83/D152/12</f>
        <v>78.185443047841872</v>
      </c>
      <c r="E153" s="29">
        <f>[1]НВВ!$AL$83/E152/12</f>
        <v>74.948924347858096</v>
      </c>
      <c r="F153" s="58">
        <f>[1]НВВ!$AT$83/F152/12</f>
        <v>78.965320781952144</v>
      </c>
    </row>
    <row r="154" spans="1:6" s="3" customFormat="1" ht="40.5" customHeight="1" x14ac:dyDescent="0.2">
      <c r="A154" s="56" t="s">
        <v>146</v>
      </c>
      <c r="B154" s="66" t="s">
        <v>88</v>
      </c>
      <c r="C154" s="33"/>
      <c r="D154" s="33" t="s">
        <v>279</v>
      </c>
      <c r="E154" s="33" t="s">
        <v>279</v>
      </c>
      <c r="F154" s="38" t="s">
        <v>279</v>
      </c>
    </row>
    <row r="155" spans="1:6" s="3" customFormat="1" ht="25.5" x14ac:dyDescent="0.2">
      <c r="A155" s="54" t="s">
        <v>91</v>
      </c>
      <c r="B155" s="8" t="s">
        <v>147</v>
      </c>
      <c r="C155" s="9" t="s">
        <v>27</v>
      </c>
      <c r="D155" s="21">
        <f>'[1]Ф-2 20'!$I$34</f>
        <v>6395.6111708939889</v>
      </c>
      <c r="E155" s="21">
        <f>[1]НВВ!$AL$140</f>
        <v>8095.49</v>
      </c>
      <c r="F155" s="40">
        <f>[3]НВВ!$AT$140</f>
        <v>12547.370981841354</v>
      </c>
    </row>
    <row r="156" spans="1:6" s="3" customFormat="1" ht="16.5" customHeight="1" x14ac:dyDescent="0.2">
      <c r="A156" s="54" t="s">
        <v>148</v>
      </c>
      <c r="B156" s="8" t="s">
        <v>149</v>
      </c>
      <c r="C156" s="9" t="s">
        <v>27</v>
      </c>
      <c r="D156" s="21">
        <f>[1]НВВ!$Y$136</f>
        <v>1016.5030705541277</v>
      </c>
      <c r="E156" s="9"/>
      <c r="F156" s="40">
        <f>[1]НВВ!$AT$136</f>
        <v>3128.6280187603934</v>
      </c>
    </row>
    <row r="157" spans="1:6" s="3" customFormat="1" ht="27.75" customHeight="1" x14ac:dyDescent="0.2">
      <c r="A157" s="54" t="s">
        <v>150</v>
      </c>
      <c r="B157" s="8" t="s">
        <v>284</v>
      </c>
      <c r="C157" s="9" t="s">
        <v>27</v>
      </c>
      <c r="D157" s="21">
        <f>[1]НВВ!$Y$105+[1]НВВ!$Y$138+[1]НВВ!$Y$142</f>
        <v>9486.9624207022589</v>
      </c>
      <c r="E157" s="21">
        <f>[1]НВВ!$AL$142+[1]НВВ!$AL$138+[1]НВВ!$AL$105</f>
        <v>7143.8585228157717</v>
      </c>
      <c r="F157" s="40">
        <f>[1]НВВ!$AT$105+[1]НВВ!$AT$138+[1]НВВ!$AT$142</f>
        <v>9655.977137323649</v>
      </c>
    </row>
    <row r="158" spans="1:6" s="3" customFormat="1" ht="12.75" x14ac:dyDescent="0.2">
      <c r="A158" s="54" t="s">
        <v>151</v>
      </c>
      <c r="B158" s="8" t="s">
        <v>33</v>
      </c>
      <c r="C158" s="9" t="s">
        <v>27</v>
      </c>
      <c r="D158" s="21">
        <f>'[1]Ф-2 20'!$I$113</f>
        <v>-252.61147449442842</v>
      </c>
      <c r="E158" s="21">
        <f>E157+[1]НВВ!$AL$151-[1]НВВ!$AL$142-[1]НВВ!$AL$138</f>
        <v>3232.5413159460049</v>
      </c>
      <c r="F158" s="40">
        <f>F157+[1]НВВ!$AT$151-[1]НВВ!$AT$142</f>
        <v>14056.637977787897</v>
      </c>
    </row>
    <row r="159" spans="1:6" s="3" customFormat="1" ht="44.25" customHeight="1" x14ac:dyDescent="0.2">
      <c r="A159" s="54" t="s">
        <v>152</v>
      </c>
      <c r="B159" s="8" t="s">
        <v>154</v>
      </c>
      <c r="C159" s="9" t="s">
        <v>153</v>
      </c>
      <c r="D159" s="46">
        <f>D158/D150</f>
        <v>-1.2966022031445645E-3</v>
      </c>
      <c r="E159" s="46">
        <f t="shared" ref="E159" si="8">E158/E150</f>
        <v>1.54982054269276E-2</v>
      </c>
      <c r="F159" s="47">
        <f>F158/F150</f>
        <v>5.5008979353613548E-2</v>
      </c>
    </row>
    <row r="160" spans="1:6" s="3" customFormat="1" ht="83.25" customHeight="1" x14ac:dyDescent="0.2">
      <c r="A160" s="56" t="s">
        <v>155</v>
      </c>
      <c r="B160" s="66" t="s">
        <v>156</v>
      </c>
      <c r="C160" s="33"/>
      <c r="D160" s="83" t="s">
        <v>297</v>
      </c>
      <c r="E160" s="84"/>
      <c r="F160" s="85"/>
    </row>
    <row r="161" spans="1:6" s="3" customFormat="1" ht="15" hidden="1" outlineLevel="1" x14ac:dyDescent="0.25">
      <c r="A161" s="69" t="s">
        <v>157</v>
      </c>
      <c r="B161" s="70"/>
      <c r="C161" s="70"/>
      <c r="D161" s="70"/>
      <c r="E161" s="70"/>
      <c r="F161" s="71"/>
    </row>
    <row r="162" spans="1:6" s="3" customFormat="1" ht="15" hidden="1" customHeight="1" outlineLevel="1" x14ac:dyDescent="0.2">
      <c r="A162" s="54" t="s">
        <v>23</v>
      </c>
      <c r="B162" s="8" t="s">
        <v>158</v>
      </c>
      <c r="C162" s="9" t="s">
        <v>42</v>
      </c>
      <c r="D162" s="9"/>
      <c r="E162" s="29"/>
      <c r="F162" s="20"/>
    </row>
    <row r="163" spans="1:6" s="3" customFormat="1" ht="93" hidden="1" customHeight="1" outlineLevel="1" x14ac:dyDescent="0.2">
      <c r="A163" s="54" t="s">
        <v>34</v>
      </c>
      <c r="B163" s="8" t="s">
        <v>159</v>
      </c>
      <c r="C163" s="9" t="s">
        <v>42</v>
      </c>
      <c r="D163" s="21"/>
      <c r="E163" s="9"/>
      <c r="F163" s="20"/>
    </row>
    <row r="164" spans="1:6" s="3" customFormat="1" ht="27.75" hidden="1" customHeight="1" outlineLevel="1" x14ac:dyDescent="0.2">
      <c r="A164" s="54" t="s">
        <v>39</v>
      </c>
      <c r="B164" s="8" t="s">
        <v>161</v>
      </c>
      <c r="C164" s="9" t="s">
        <v>160</v>
      </c>
      <c r="D164" s="21"/>
      <c r="E164" s="9"/>
      <c r="F164" s="20"/>
    </row>
    <row r="165" spans="1:6" s="3" customFormat="1" ht="27.75" hidden="1" customHeight="1" outlineLevel="1" x14ac:dyDescent="0.2">
      <c r="A165" s="54" t="s">
        <v>59</v>
      </c>
      <c r="B165" s="8" t="s">
        <v>162</v>
      </c>
      <c r="C165" s="9" t="s">
        <v>160</v>
      </c>
      <c r="D165" s="21"/>
      <c r="E165" s="9"/>
      <c r="F165" s="20"/>
    </row>
    <row r="166" spans="1:6" s="3" customFormat="1" ht="27.75" hidden="1" customHeight="1" outlineLevel="1" x14ac:dyDescent="0.2">
      <c r="A166" s="54" t="s">
        <v>79</v>
      </c>
      <c r="B166" s="8" t="s">
        <v>164</v>
      </c>
      <c r="C166" s="9" t="s">
        <v>163</v>
      </c>
      <c r="D166" s="9"/>
      <c r="E166" s="9"/>
      <c r="F166" s="20"/>
    </row>
    <row r="167" spans="1:6" s="3" customFormat="1" ht="27.75" hidden="1" customHeight="1" outlineLevel="1" x14ac:dyDescent="0.2">
      <c r="A167" s="54" t="s">
        <v>89</v>
      </c>
      <c r="B167" s="8" t="s">
        <v>165</v>
      </c>
      <c r="C167" s="9" t="s">
        <v>163</v>
      </c>
      <c r="D167" s="9"/>
      <c r="E167" s="9"/>
      <c r="F167" s="20"/>
    </row>
    <row r="168" spans="1:6" s="3" customFormat="1" ht="27.75" hidden="1" customHeight="1" outlineLevel="1" x14ac:dyDescent="0.2">
      <c r="A168" s="54" t="s">
        <v>91</v>
      </c>
      <c r="B168" s="8" t="s">
        <v>167</v>
      </c>
      <c r="C168" s="9" t="s">
        <v>166</v>
      </c>
      <c r="D168" s="9"/>
      <c r="E168" s="9"/>
      <c r="F168" s="20"/>
    </row>
    <row r="169" spans="1:6" s="3" customFormat="1" ht="15" hidden="1" customHeight="1" outlineLevel="1" x14ac:dyDescent="0.2">
      <c r="A169" s="54"/>
      <c r="B169" s="8" t="s">
        <v>62</v>
      </c>
      <c r="C169" s="9"/>
      <c r="D169" s="9"/>
      <c r="E169" s="9"/>
      <c r="F169" s="20"/>
    </row>
    <row r="170" spans="1:6" s="3" customFormat="1" ht="27.75" hidden="1" customHeight="1" outlineLevel="1" x14ac:dyDescent="0.2">
      <c r="A170" s="54" t="s">
        <v>168</v>
      </c>
      <c r="B170" s="8" t="s">
        <v>171</v>
      </c>
      <c r="C170" s="9" t="s">
        <v>166</v>
      </c>
      <c r="D170" s="9"/>
      <c r="E170" s="9"/>
      <c r="F170" s="20"/>
    </row>
    <row r="171" spans="1:6" s="3" customFormat="1" ht="27.75" hidden="1" customHeight="1" outlineLevel="1" x14ac:dyDescent="0.2">
      <c r="A171" s="54" t="s">
        <v>169</v>
      </c>
      <c r="B171" s="8" t="s">
        <v>172</v>
      </c>
      <c r="C171" s="9" t="s">
        <v>166</v>
      </c>
      <c r="D171" s="9"/>
      <c r="E171" s="9"/>
      <c r="F171" s="20"/>
    </row>
    <row r="172" spans="1:6" s="3" customFormat="1" ht="40.5" hidden="1" customHeight="1" outlineLevel="1" x14ac:dyDescent="0.2">
      <c r="A172" s="54" t="s">
        <v>170</v>
      </c>
      <c r="B172" s="8" t="s">
        <v>173</v>
      </c>
      <c r="C172" s="9" t="s">
        <v>166</v>
      </c>
      <c r="D172" s="9"/>
      <c r="E172" s="9"/>
      <c r="F172" s="20"/>
    </row>
    <row r="173" spans="1:6" s="3" customFormat="1" ht="15" hidden="1" customHeight="1" outlineLevel="1" x14ac:dyDescent="0.2">
      <c r="A173" s="54" t="s">
        <v>148</v>
      </c>
      <c r="B173" s="8" t="s">
        <v>174</v>
      </c>
      <c r="C173" s="9" t="s">
        <v>166</v>
      </c>
      <c r="D173" s="21"/>
      <c r="E173" s="9"/>
      <c r="F173" s="20"/>
    </row>
    <row r="174" spans="1:6" s="3" customFormat="1" ht="15" hidden="1" customHeight="1" outlineLevel="1" x14ac:dyDescent="0.2">
      <c r="A174" s="54"/>
      <c r="B174" s="8" t="s">
        <v>62</v>
      </c>
      <c r="C174" s="9"/>
      <c r="D174" s="9"/>
      <c r="E174" s="9"/>
      <c r="F174" s="20"/>
    </row>
    <row r="175" spans="1:6" s="3" customFormat="1" ht="27.75" hidden="1" customHeight="1" outlineLevel="1" x14ac:dyDescent="0.2">
      <c r="A175" s="54" t="s">
        <v>175</v>
      </c>
      <c r="B175" s="8" t="s">
        <v>176</v>
      </c>
      <c r="C175" s="9" t="s">
        <v>166</v>
      </c>
      <c r="D175" s="21"/>
      <c r="E175" s="9"/>
      <c r="F175" s="20"/>
    </row>
    <row r="176" spans="1:6" s="3" customFormat="1" ht="40.5" hidden="1" customHeight="1" outlineLevel="1" x14ac:dyDescent="0.2">
      <c r="A176" s="54"/>
      <c r="B176" s="8" t="s">
        <v>178</v>
      </c>
      <c r="C176" s="9" t="s">
        <v>177</v>
      </c>
      <c r="D176" s="28"/>
      <c r="E176" s="9"/>
      <c r="F176" s="20"/>
    </row>
    <row r="177" spans="1:6" s="3" customFormat="1" ht="27.75" hidden="1" customHeight="1" outlineLevel="1" x14ac:dyDescent="0.2">
      <c r="A177" s="54" t="s">
        <v>179</v>
      </c>
      <c r="B177" s="8" t="s">
        <v>180</v>
      </c>
      <c r="C177" s="9" t="s">
        <v>166</v>
      </c>
      <c r="D177" s="9"/>
      <c r="E177" s="9"/>
      <c r="F177" s="20"/>
    </row>
    <row r="178" spans="1:6" s="3" customFormat="1" ht="27.75" hidden="1" customHeight="1" outlineLevel="1" x14ac:dyDescent="0.2">
      <c r="A178" s="54"/>
      <c r="B178" s="8" t="s">
        <v>182</v>
      </c>
      <c r="C178" s="9" t="s">
        <v>181</v>
      </c>
      <c r="D178" s="9"/>
      <c r="E178" s="9"/>
      <c r="F178" s="20"/>
    </row>
    <row r="179" spans="1:6" s="3" customFormat="1" ht="54" hidden="1" customHeight="1" outlineLevel="1" x14ac:dyDescent="0.2">
      <c r="A179" s="54"/>
      <c r="B179" s="8" t="s">
        <v>183</v>
      </c>
      <c r="C179" s="9"/>
      <c r="D179" s="9"/>
      <c r="E179" s="9"/>
      <c r="F179" s="20"/>
    </row>
    <row r="180" spans="1:6" s="3" customFormat="1" ht="15" hidden="1" customHeight="1" outlineLevel="1" x14ac:dyDescent="0.2">
      <c r="A180" s="54" t="s">
        <v>150</v>
      </c>
      <c r="B180" s="8" t="s">
        <v>184</v>
      </c>
      <c r="C180" s="9" t="s">
        <v>166</v>
      </c>
      <c r="D180" s="21"/>
      <c r="E180" s="9"/>
      <c r="F180" s="20"/>
    </row>
    <row r="181" spans="1:6" s="3" customFormat="1" ht="54" hidden="1" customHeight="1" outlineLevel="1" x14ac:dyDescent="0.2">
      <c r="A181" s="54" t="s">
        <v>151</v>
      </c>
      <c r="B181" s="8" t="s">
        <v>185</v>
      </c>
      <c r="C181" s="9"/>
      <c r="D181" s="9"/>
      <c r="E181" s="9"/>
      <c r="F181" s="20"/>
    </row>
    <row r="182" spans="1:6" s="3" customFormat="1" ht="27.75" hidden="1" customHeight="1" outlineLevel="1" x14ac:dyDescent="0.2">
      <c r="A182" s="54" t="s">
        <v>186</v>
      </c>
      <c r="B182" s="8" t="s">
        <v>187</v>
      </c>
      <c r="C182" s="9" t="s">
        <v>82</v>
      </c>
      <c r="D182" s="29"/>
      <c r="E182" s="9"/>
      <c r="F182" s="20"/>
    </row>
    <row r="183" spans="1:6" s="3" customFormat="1" ht="27.75" hidden="1" customHeight="1" outlineLevel="1" x14ac:dyDescent="0.2">
      <c r="A183" s="54" t="s">
        <v>188</v>
      </c>
      <c r="B183" s="8" t="s">
        <v>189</v>
      </c>
      <c r="C183" s="9" t="s">
        <v>85</v>
      </c>
      <c r="D183" s="21"/>
      <c r="E183" s="9"/>
      <c r="F183" s="20"/>
    </row>
    <row r="184" spans="1:6" s="3" customFormat="1" ht="40.5" hidden="1" customHeight="1" outlineLevel="1" x14ac:dyDescent="0.2">
      <c r="A184" s="54" t="s">
        <v>190</v>
      </c>
      <c r="B184" s="8" t="s">
        <v>191</v>
      </c>
      <c r="C184" s="9"/>
      <c r="D184" s="9"/>
      <c r="E184" s="9"/>
      <c r="F184" s="20"/>
    </row>
    <row r="185" spans="1:6" s="3" customFormat="1" ht="27.75" hidden="1" customHeight="1" outlineLevel="1" x14ac:dyDescent="0.2">
      <c r="A185" s="54" t="s">
        <v>152</v>
      </c>
      <c r="B185" s="8" t="s">
        <v>192</v>
      </c>
      <c r="C185" s="9" t="s">
        <v>166</v>
      </c>
      <c r="D185" s="29"/>
      <c r="E185" s="9"/>
      <c r="F185" s="20"/>
    </row>
    <row r="186" spans="1:6" s="3" customFormat="1" ht="15" hidden="1" customHeight="1" outlineLevel="1" x14ac:dyDescent="0.2">
      <c r="A186" s="54"/>
      <c r="B186" s="8" t="s">
        <v>62</v>
      </c>
      <c r="C186" s="9"/>
      <c r="D186" s="9"/>
      <c r="E186" s="9"/>
      <c r="F186" s="20"/>
    </row>
    <row r="187" spans="1:6" s="3" customFormat="1" ht="27.75" hidden="1" customHeight="1" outlineLevel="1" x14ac:dyDescent="0.2">
      <c r="A187" s="54" t="s">
        <v>193</v>
      </c>
      <c r="B187" s="8" t="s">
        <v>194</v>
      </c>
      <c r="C187" s="9" t="s">
        <v>166</v>
      </c>
      <c r="D187" s="29"/>
      <c r="E187" s="9"/>
      <c r="F187" s="20"/>
    </row>
    <row r="188" spans="1:6" s="3" customFormat="1" ht="27.75" hidden="1" customHeight="1" outlineLevel="1" x14ac:dyDescent="0.2">
      <c r="A188" s="54" t="s">
        <v>195</v>
      </c>
      <c r="B188" s="8" t="s">
        <v>196</v>
      </c>
      <c r="C188" s="9" t="s">
        <v>166</v>
      </c>
      <c r="D188" s="9"/>
      <c r="E188" s="9"/>
      <c r="F188" s="20"/>
    </row>
    <row r="189" spans="1:6" s="3" customFormat="1" ht="40.5" hidden="1" customHeight="1" outlineLevel="1" x14ac:dyDescent="0.2">
      <c r="A189" s="54" t="s">
        <v>197</v>
      </c>
      <c r="B189" s="8" t="s">
        <v>198</v>
      </c>
      <c r="C189" s="9" t="s">
        <v>166</v>
      </c>
      <c r="D189" s="9"/>
      <c r="E189" s="9"/>
      <c r="F189" s="20"/>
    </row>
    <row r="190" spans="1:6" s="3" customFormat="1" ht="27.75" hidden="1" customHeight="1" outlineLevel="1" x14ac:dyDescent="0.2">
      <c r="A190" s="54" t="s">
        <v>155</v>
      </c>
      <c r="B190" s="8" t="s">
        <v>199</v>
      </c>
      <c r="C190" s="9"/>
      <c r="D190" s="9"/>
      <c r="E190" s="9"/>
      <c r="F190" s="20"/>
    </row>
    <row r="191" spans="1:6" s="3" customFormat="1" ht="15" hidden="1" customHeight="1" outlineLevel="1" x14ac:dyDescent="0.2">
      <c r="A191" s="54"/>
      <c r="B191" s="8" t="s">
        <v>62</v>
      </c>
      <c r="C191" s="9"/>
      <c r="D191" s="9"/>
      <c r="E191" s="9"/>
      <c r="F191" s="20"/>
    </row>
    <row r="192" spans="1:6" s="3" customFormat="1" ht="27.75" hidden="1" customHeight="1" outlineLevel="1" x14ac:dyDescent="0.2">
      <c r="A192" s="54" t="s">
        <v>200</v>
      </c>
      <c r="B192" s="8" t="s">
        <v>201</v>
      </c>
      <c r="C192" s="9" t="s">
        <v>166</v>
      </c>
      <c r="D192" s="9"/>
      <c r="E192" s="9"/>
      <c r="F192" s="20"/>
    </row>
    <row r="193" spans="1:6" s="3" customFormat="1" ht="27.75" hidden="1" customHeight="1" outlineLevel="1" x14ac:dyDescent="0.2">
      <c r="A193" s="54" t="s">
        <v>202</v>
      </c>
      <c r="B193" s="8" t="s">
        <v>203</v>
      </c>
      <c r="C193" s="9" t="s">
        <v>166</v>
      </c>
      <c r="D193" s="9"/>
      <c r="E193" s="9"/>
      <c r="F193" s="20"/>
    </row>
    <row r="194" spans="1:6" s="3" customFormat="1" ht="27.75" hidden="1" customHeight="1" outlineLevel="1" x14ac:dyDescent="0.2">
      <c r="A194" s="54" t="s">
        <v>204</v>
      </c>
      <c r="B194" s="8" t="s">
        <v>205</v>
      </c>
      <c r="C194" s="9" t="s">
        <v>166</v>
      </c>
      <c r="D194" s="9"/>
      <c r="E194" s="9"/>
      <c r="F194" s="20"/>
    </row>
    <row r="195" spans="1:6" s="3" customFormat="1" ht="14.25" hidden="1" customHeight="1" outlineLevel="1" x14ac:dyDescent="0.2">
      <c r="A195" s="54"/>
      <c r="B195" s="8" t="s">
        <v>62</v>
      </c>
      <c r="C195" s="9"/>
      <c r="D195" s="9"/>
      <c r="E195" s="9"/>
      <c r="F195" s="20"/>
    </row>
    <row r="196" spans="1:6" s="3" customFormat="1" ht="27.75" hidden="1" customHeight="1" outlineLevel="1" x14ac:dyDescent="0.2">
      <c r="A196" s="54" t="s">
        <v>206</v>
      </c>
      <c r="B196" s="8" t="s">
        <v>194</v>
      </c>
      <c r="C196" s="9" t="s">
        <v>166</v>
      </c>
      <c r="D196" s="9"/>
      <c r="E196" s="9"/>
      <c r="F196" s="20"/>
    </row>
    <row r="197" spans="1:6" s="3" customFormat="1" ht="27.75" hidden="1" customHeight="1" outlineLevel="1" x14ac:dyDescent="0.2">
      <c r="A197" s="54" t="s">
        <v>207</v>
      </c>
      <c r="B197" s="8" t="s">
        <v>196</v>
      </c>
      <c r="C197" s="9" t="s">
        <v>166</v>
      </c>
      <c r="D197" s="9"/>
      <c r="E197" s="9"/>
      <c r="F197" s="20"/>
    </row>
    <row r="198" spans="1:6" s="3" customFormat="1" ht="40.5" hidden="1" customHeight="1" outlineLevel="1" x14ac:dyDescent="0.2">
      <c r="A198" s="54" t="s">
        <v>208</v>
      </c>
      <c r="B198" s="8" t="s">
        <v>198</v>
      </c>
      <c r="C198" s="9" t="s">
        <v>166</v>
      </c>
      <c r="D198" s="9"/>
      <c r="E198" s="9"/>
      <c r="F198" s="20"/>
    </row>
    <row r="199" spans="1:6" s="3" customFormat="1" ht="40.5" hidden="1" customHeight="1" outlineLevel="1" x14ac:dyDescent="0.2">
      <c r="A199" s="54" t="s">
        <v>209</v>
      </c>
      <c r="B199" s="8" t="s">
        <v>210</v>
      </c>
      <c r="C199" s="9"/>
      <c r="D199" s="29"/>
      <c r="E199" s="9"/>
      <c r="F199" s="20"/>
    </row>
    <row r="200" spans="1:6" s="3" customFormat="1" ht="15" hidden="1" customHeight="1" outlineLevel="1" x14ac:dyDescent="0.2">
      <c r="A200" s="54"/>
      <c r="B200" s="8" t="s">
        <v>62</v>
      </c>
      <c r="C200" s="9"/>
      <c r="D200" s="29"/>
      <c r="E200" s="9"/>
      <c r="F200" s="20"/>
    </row>
    <row r="201" spans="1:6" s="3" customFormat="1" ht="27.75" hidden="1" customHeight="1" outlineLevel="1" x14ac:dyDescent="0.2">
      <c r="A201" s="54" t="s">
        <v>211</v>
      </c>
      <c r="B201" s="8" t="s">
        <v>194</v>
      </c>
      <c r="C201" s="9" t="s">
        <v>166</v>
      </c>
      <c r="D201" s="29"/>
      <c r="E201" s="9"/>
      <c r="F201" s="20"/>
    </row>
    <row r="202" spans="1:6" s="3" customFormat="1" ht="27.75" hidden="1" customHeight="1" outlineLevel="1" x14ac:dyDescent="0.2">
      <c r="A202" s="54" t="s">
        <v>212</v>
      </c>
      <c r="B202" s="8" t="s">
        <v>196</v>
      </c>
      <c r="C202" s="9" t="s">
        <v>166</v>
      </c>
      <c r="D202" s="9"/>
      <c r="E202" s="9"/>
      <c r="F202" s="20"/>
    </row>
    <row r="203" spans="1:6" s="3" customFormat="1" ht="40.5" hidden="1" customHeight="1" outlineLevel="1" x14ac:dyDescent="0.2">
      <c r="A203" s="54" t="s">
        <v>213</v>
      </c>
      <c r="B203" s="8" t="s">
        <v>198</v>
      </c>
      <c r="C203" s="9" t="s">
        <v>166</v>
      </c>
      <c r="D203" s="9"/>
      <c r="E203" s="9"/>
      <c r="F203" s="20"/>
    </row>
    <row r="204" spans="1:6" s="3" customFormat="1" ht="15" hidden="1" customHeight="1" outlineLevel="1" x14ac:dyDescent="0.2">
      <c r="A204" s="54" t="s">
        <v>214</v>
      </c>
      <c r="B204" s="8" t="s">
        <v>33</v>
      </c>
      <c r="C204" s="9" t="s">
        <v>166</v>
      </c>
      <c r="D204" s="9"/>
      <c r="E204" s="9"/>
      <c r="F204" s="20"/>
    </row>
    <row r="205" spans="1:6" s="3" customFormat="1" ht="54" hidden="1" customHeight="1" outlineLevel="1" x14ac:dyDescent="0.2">
      <c r="A205" s="54" t="s">
        <v>215</v>
      </c>
      <c r="B205" s="8" t="s">
        <v>216</v>
      </c>
      <c r="C205" s="9" t="s">
        <v>153</v>
      </c>
      <c r="D205" s="9"/>
      <c r="E205" s="9"/>
      <c r="F205" s="20"/>
    </row>
    <row r="206" spans="1:6" s="3" customFormat="1" ht="80.25" hidden="1" customHeight="1" outlineLevel="1" x14ac:dyDescent="0.2">
      <c r="A206" s="54" t="s">
        <v>217</v>
      </c>
      <c r="B206" s="8" t="s">
        <v>156</v>
      </c>
      <c r="C206" s="9"/>
      <c r="D206" s="9" t="s">
        <v>279</v>
      </c>
      <c r="E206" s="9" t="s">
        <v>279</v>
      </c>
      <c r="F206" s="20" t="s">
        <v>279</v>
      </c>
    </row>
    <row r="207" spans="1:6" collapsed="1" x14ac:dyDescent="0.25"/>
  </sheetData>
  <mergeCells count="22">
    <mergeCell ref="A33:F33"/>
    <mergeCell ref="A68:F68"/>
    <mergeCell ref="D160:F160"/>
    <mergeCell ref="A161:F161"/>
    <mergeCell ref="C20:F20"/>
    <mergeCell ref="C21:F21"/>
    <mergeCell ref="C22:F22"/>
    <mergeCell ref="C25:F25"/>
    <mergeCell ref="C26:F26"/>
    <mergeCell ref="A30:F30"/>
    <mergeCell ref="C19:F19"/>
    <mergeCell ref="E2:F3"/>
    <mergeCell ref="E4:F5"/>
    <mergeCell ref="A8:F8"/>
    <mergeCell ref="A10:F10"/>
    <mergeCell ref="B11:C11"/>
    <mergeCell ref="D11:F11"/>
    <mergeCell ref="A12:F12"/>
    <mergeCell ref="A14:F14"/>
    <mergeCell ref="A15:F15"/>
    <mergeCell ref="A16:F16"/>
    <mergeCell ref="A17:F17"/>
  </mergeCells>
  <hyperlinks>
    <hyperlink ref="C26" r:id="rId1"/>
  </hyperlinks>
  <pageMargins left="0.78740157480314965" right="0.51181102362204722" top="0.59055118110236227" bottom="0.39370078740157483" header="0.19685039370078741" footer="0.19685039370078741"/>
  <pageSetup paperSize="9" scale="84" fitToHeight="2"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48"/>
  <sheetViews>
    <sheetView tabSelected="1" workbookViewId="0">
      <selection activeCell="C47" sqref="C47:I47"/>
    </sheetView>
  </sheetViews>
  <sheetFormatPr defaultColWidth="0.85546875" defaultRowHeight="15.75" outlineLevelRow="1" x14ac:dyDescent="0.25"/>
  <cols>
    <col min="1" max="1" width="7.85546875" style="1" customWidth="1"/>
    <col min="2" max="2" width="34" style="1" customWidth="1"/>
    <col min="3" max="3" width="13.5703125" style="1" customWidth="1"/>
    <col min="4" max="4" width="11.140625" style="1" customWidth="1"/>
    <col min="5" max="5" width="10.42578125" style="1" customWidth="1"/>
    <col min="6" max="6" width="12.5703125" style="1" customWidth="1"/>
    <col min="7" max="7" width="12.140625" style="1" customWidth="1"/>
    <col min="8" max="8" width="11.28515625" style="1" customWidth="1"/>
    <col min="9" max="9" width="11.42578125" style="1" customWidth="1"/>
    <col min="10" max="10" width="19.7109375" style="1" customWidth="1"/>
    <col min="11" max="229" width="0.85546875" style="1"/>
    <col min="230" max="230" width="0.85546875" style="1" customWidth="1"/>
    <col min="231" max="233" width="0.85546875" style="1"/>
    <col min="234" max="234" width="0.85546875" style="1" customWidth="1"/>
    <col min="235" max="246" width="0.85546875" style="1"/>
    <col min="247" max="248" width="0.85546875" style="1" customWidth="1"/>
    <col min="249" max="485" width="0.85546875" style="1"/>
    <col min="486" max="486" width="0.85546875" style="1" customWidth="1"/>
    <col min="487" max="489" width="0.85546875" style="1"/>
    <col min="490" max="490" width="0.85546875" style="1" customWidth="1"/>
    <col min="491" max="502" width="0.85546875" style="1"/>
    <col min="503" max="504" width="0.85546875" style="1" customWidth="1"/>
    <col min="505" max="741" width="0.85546875" style="1"/>
    <col min="742" max="742" width="0.85546875" style="1" customWidth="1"/>
    <col min="743" max="745" width="0.85546875" style="1"/>
    <col min="746" max="746" width="0.85546875" style="1" customWidth="1"/>
    <col min="747" max="758" width="0.85546875" style="1"/>
    <col min="759" max="760" width="0.85546875" style="1" customWidth="1"/>
    <col min="761" max="997" width="0.85546875" style="1"/>
    <col min="998" max="998" width="0.85546875" style="1" customWidth="1"/>
    <col min="999" max="1001" width="0.85546875" style="1"/>
    <col min="1002" max="1002" width="0.85546875" style="1" customWidth="1"/>
    <col min="1003" max="1014" width="0.85546875" style="1"/>
    <col min="1015" max="1016" width="0.85546875" style="1" customWidth="1"/>
    <col min="1017" max="1253" width="0.85546875" style="1"/>
    <col min="1254" max="1254" width="0.85546875" style="1" customWidth="1"/>
    <col min="1255" max="1257" width="0.85546875" style="1"/>
    <col min="1258" max="1258" width="0.85546875" style="1" customWidth="1"/>
    <col min="1259" max="1270" width="0.85546875" style="1"/>
    <col min="1271" max="1272" width="0.85546875" style="1" customWidth="1"/>
    <col min="1273" max="1509" width="0.85546875" style="1"/>
    <col min="1510" max="1510" width="0.85546875" style="1" customWidth="1"/>
    <col min="1511" max="1513" width="0.85546875" style="1"/>
    <col min="1514" max="1514" width="0.85546875" style="1" customWidth="1"/>
    <col min="1515" max="1526" width="0.85546875" style="1"/>
    <col min="1527" max="1528" width="0.85546875" style="1" customWidth="1"/>
    <col min="1529" max="1765" width="0.85546875" style="1"/>
    <col min="1766" max="1766" width="0.85546875" style="1" customWidth="1"/>
    <col min="1767" max="1769" width="0.85546875" style="1"/>
    <col min="1770" max="1770" width="0.85546875" style="1" customWidth="1"/>
    <col min="1771" max="1782" width="0.85546875" style="1"/>
    <col min="1783" max="1784" width="0.85546875" style="1" customWidth="1"/>
    <col min="1785" max="2021" width="0.85546875" style="1"/>
    <col min="2022" max="2022" width="0.85546875" style="1" customWidth="1"/>
    <col min="2023" max="2025" width="0.85546875" style="1"/>
    <col min="2026" max="2026" width="0.85546875" style="1" customWidth="1"/>
    <col min="2027" max="2038" width="0.85546875" style="1"/>
    <col min="2039" max="2040" width="0.85546875" style="1" customWidth="1"/>
    <col min="2041" max="2277" width="0.85546875" style="1"/>
    <col min="2278" max="2278" width="0.85546875" style="1" customWidth="1"/>
    <col min="2279" max="2281" width="0.85546875" style="1"/>
    <col min="2282" max="2282" width="0.85546875" style="1" customWidth="1"/>
    <col min="2283" max="2294" width="0.85546875" style="1"/>
    <col min="2295" max="2296" width="0.85546875" style="1" customWidth="1"/>
    <col min="2297" max="2533" width="0.85546875" style="1"/>
    <col min="2534" max="2534" width="0.85546875" style="1" customWidth="1"/>
    <col min="2535" max="2537" width="0.85546875" style="1"/>
    <col min="2538" max="2538" width="0.85546875" style="1" customWidth="1"/>
    <col min="2539" max="2550" width="0.85546875" style="1"/>
    <col min="2551" max="2552" width="0.85546875" style="1" customWidth="1"/>
    <col min="2553" max="2789" width="0.85546875" style="1"/>
    <col min="2790" max="2790" width="0.85546875" style="1" customWidth="1"/>
    <col min="2791" max="2793" width="0.85546875" style="1"/>
    <col min="2794" max="2794" width="0.85546875" style="1" customWidth="1"/>
    <col min="2795" max="2806" width="0.85546875" style="1"/>
    <col min="2807" max="2808" width="0.85546875" style="1" customWidth="1"/>
    <col min="2809" max="3045" width="0.85546875" style="1"/>
    <col min="3046" max="3046" width="0.85546875" style="1" customWidth="1"/>
    <col min="3047" max="3049" width="0.85546875" style="1"/>
    <col min="3050" max="3050" width="0.85546875" style="1" customWidth="1"/>
    <col min="3051" max="3062" width="0.85546875" style="1"/>
    <col min="3063" max="3064" width="0.85546875" style="1" customWidth="1"/>
    <col min="3065" max="3301" width="0.85546875" style="1"/>
    <col min="3302" max="3302" width="0.85546875" style="1" customWidth="1"/>
    <col min="3303" max="3305" width="0.85546875" style="1"/>
    <col min="3306" max="3306" width="0.85546875" style="1" customWidth="1"/>
    <col min="3307" max="3318" width="0.85546875" style="1"/>
    <col min="3319" max="3320" width="0.85546875" style="1" customWidth="1"/>
    <col min="3321" max="3557" width="0.85546875" style="1"/>
    <col min="3558" max="3558" width="0.85546875" style="1" customWidth="1"/>
    <col min="3559" max="3561" width="0.85546875" style="1"/>
    <col min="3562" max="3562" width="0.85546875" style="1" customWidth="1"/>
    <col min="3563" max="3574" width="0.85546875" style="1"/>
    <col min="3575" max="3576" width="0.85546875" style="1" customWidth="1"/>
    <col min="3577" max="3813" width="0.85546875" style="1"/>
    <col min="3814" max="3814" width="0.85546875" style="1" customWidth="1"/>
    <col min="3815" max="3817" width="0.85546875" style="1"/>
    <col min="3818" max="3818" width="0.85546875" style="1" customWidth="1"/>
    <col min="3819" max="3830" width="0.85546875" style="1"/>
    <col min="3831" max="3832" width="0.85546875" style="1" customWidth="1"/>
    <col min="3833" max="4069" width="0.85546875" style="1"/>
    <col min="4070" max="4070" width="0.85546875" style="1" customWidth="1"/>
    <col min="4071" max="4073" width="0.85546875" style="1"/>
    <col min="4074" max="4074" width="0.85546875" style="1" customWidth="1"/>
    <col min="4075" max="4086" width="0.85546875" style="1"/>
    <col min="4087" max="4088" width="0.85546875" style="1" customWidth="1"/>
    <col min="4089" max="4325" width="0.85546875" style="1"/>
    <col min="4326" max="4326" width="0.85546875" style="1" customWidth="1"/>
    <col min="4327" max="4329" width="0.85546875" style="1"/>
    <col min="4330" max="4330" width="0.85546875" style="1" customWidth="1"/>
    <col min="4331" max="4342" width="0.85546875" style="1"/>
    <col min="4343" max="4344" width="0.85546875" style="1" customWidth="1"/>
    <col min="4345" max="4581" width="0.85546875" style="1"/>
    <col min="4582" max="4582" width="0.85546875" style="1" customWidth="1"/>
    <col min="4583" max="4585" width="0.85546875" style="1"/>
    <col min="4586" max="4586" width="0.85546875" style="1" customWidth="1"/>
    <col min="4587" max="4598" width="0.85546875" style="1"/>
    <col min="4599" max="4600" width="0.85546875" style="1" customWidth="1"/>
    <col min="4601" max="4837" width="0.85546875" style="1"/>
    <col min="4838" max="4838" width="0.85546875" style="1" customWidth="1"/>
    <col min="4839" max="4841" width="0.85546875" style="1"/>
    <col min="4842" max="4842" width="0.85546875" style="1" customWidth="1"/>
    <col min="4843" max="4854" width="0.85546875" style="1"/>
    <col min="4855" max="4856" width="0.85546875" style="1" customWidth="1"/>
    <col min="4857" max="5093" width="0.85546875" style="1"/>
    <col min="5094" max="5094" width="0.85546875" style="1" customWidth="1"/>
    <col min="5095" max="5097" width="0.85546875" style="1"/>
    <col min="5098" max="5098" width="0.85546875" style="1" customWidth="1"/>
    <col min="5099" max="5110" width="0.85546875" style="1"/>
    <col min="5111" max="5112" width="0.85546875" style="1" customWidth="1"/>
    <col min="5113" max="5349" width="0.85546875" style="1"/>
    <col min="5350" max="5350" width="0.85546875" style="1" customWidth="1"/>
    <col min="5351" max="5353" width="0.85546875" style="1"/>
    <col min="5354" max="5354" width="0.85546875" style="1" customWidth="1"/>
    <col min="5355" max="5366" width="0.85546875" style="1"/>
    <col min="5367" max="5368" width="0.85546875" style="1" customWidth="1"/>
    <col min="5369" max="5605" width="0.85546875" style="1"/>
    <col min="5606" max="5606" width="0.85546875" style="1" customWidth="1"/>
    <col min="5607" max="5609" width="0.85546875" style="1"/>
    <col min="5610" max="5610" width="0.85546875" style="1" customWidth="1"/>
    <col min="5611" max="5622" width="0.85546875" style="1"/>
    <col min="5623" max="5624" width="0.85546875" style="1" customWidth="1"/>
    <col min="5625" max="5861" width="0.85546875" style="1"/>
    <col min="5862" max="5862" width="0.85546875" style="1" customWidth="1"/>
    <col min="5863" max="5865" width="0.85546875" style="1"/>
    <col min="5866" max="5866" width="0.85546875" style="1" customWidth="1"/>
    <col min="5867" max="5878" width="0.85546875" style="1"/>
    <col min="5879" max="5880" width="0.85546875" style="1" customWidth="1"/>
    <col min="5881" max="6117" width="0.85546875" style="1"/>
    <col min="6118" max="6118" width="0.85546875" style="1" customWidth="1"/>
    <col min="6119" max="6121" width="0.85546875" style="1"/>
    <col min="6122" max="6122" width="0.85546875" style="1" customWidth="1"/>
    <col min="6123" max="6134" width="0.85546875" style="1"/>
    <col min="6135" max="6136" width="0.85546875" style="1" customWidth="1"/>
    <col min="6137" max="6373" width="0.85546875" style="1"/>
    <col min="6374" max="6374" width="0.85546875" style="1" customWidth="1"/>
    <col min="6375" max="6377" width="0.85546875" style="1"/>
    <col min="6378" max="6378" width="0.85546875" style="1" customWidth="1"/>
    <col min="6379" max="6390" width="0.85546875" style="1"/>
    <col min="6391" max="6392" width="0.85546875" style="1" customWidth="1"/>
    <col min="6393" max="6629" width="0.85546875" style="1"/>
    <col min="6630" max="6630" width="0.85546875" style="1" customWidth="1"/>
    <col min="6631" max="6633" width="0.85546875" style="1"/>
    <col min="6634" max="6634" width="0.85546875" style="1" customWidth="1"/>
    <col min="6635" max="6646" width="0.85546875" style="1"/>
    <col min="6647" max="6648" width="0.85546875" style="1" customWidth="1"/>
    <col min="6649" max="6885" width="0.85546875" style="1"/>
    <col min="6886" max="6886" width="0.85546875" style="1" customWidth="1"/>
    <col min="6887" max="6889" width="0.85546875" style="1"/>
    <col min="6890" max="6890" width="0.85546875" style="1" customWidth="1"/>
    <col min="6891" max="6902" width="0.85546875" style="1"/>
    <col min="6903" max="6904" width="0.85546875" style="1" customWidth="1"/>
    <col min="6905" max="7141" width="0.85546875" style="1"/>
    <col min="7142" max="7142" width="0.85546875" style="1" customWidth="1"/>
    <col min="7143" max="7145" width="0.85546875" style="1"/>
    <col min="7146" max="7146" width="0.85546875" style="1" customWidth="1"/>
    <col min="7147" max="7158" width="0.85546875" style="1"/>
    <col min="7159" max="7160" width="0.85546875" style="1" customWidth="1"/>
    <col min="7161" max="7397" width="0.85546875" style="1"/>
    <col min="7398" max="7398" width="0.85546875" style="1" customWidth="1"/>
    <col min="7399" max="7401" width="0.85546875" style="1"/>
    <col min="7402" max="7402" width="0.85546875" style="1" customWidth="1"/>
    <col min="7403" max="7414" width="0.85546875" style="1"/>
    <col min="7415" max="7416" width="0.85546875" style="1" customWidth="1"/>
    <col min="7417" max="7653" width="0.85546875" style="1"/>
    <col min="7654" max="7654" width="0.85546875" style="1" customWidth="1"/>
    <col min="7655" max="7657" width="0.85546875" style="1"/>
    <col min="7658" max="7658" width="0.85546875" style="1" customWidth="1"/>
    <col min="7659" max="7670" width="0.85546875" style="1"/>
    <col min="7671" max="7672" width="0.85546875" style="1" customWidth="1"/>
    <col min="7673" max="7909" width="0.85546875" style="1"/>
    <col min="7910" max="7910" width="0.85546875" style="1" customWidth="1"/>
    <col min="7911" max="7913" width="0.85546875" style="1"/>
    <col min="7914" max="7914" width="0.85546875" style="1" customWidth="1"/>
    <col min="7915" max="7926" width="0.85546875" style="1"/>
    <col min="7927" max="7928" width="0.85546875" style="1" customWidth="1"/>
    <col min="7929" max="8165" width="0.85546875" style="1"/>
    <col min="8166" max="8166" width="0.85546875" style="1" customWidth="1"/>
    <col min="8167" max="8169" width="0.85546875" style="1"/>
    <col min="8170" max="8170" width="0.85546875" style="1" customWidth="1"/>
    <col min="8171" max="8182" width="0.85546875" style="1"/>
    <col min="8183" max="8184" width="0.85546875" style="1" customWidth="1"/>
    <col min="8185" max="8421" width="0.85546875" style="1"/>
    <col min="8422" max="8422" width="0.85546875" style="1" customWidth="1"/>
    <col min="8423" max="8425" width="0.85546875" style="1"/>
    <col min="8426" max="8426" width="0.85546875" style="1" customWidth="1"/>
    <col min="8427" max="8438" width="0.85546875" style="1"/>
    <col min="8439" max="8440" width="0.85546875" style="1" customWidth="1"/>
    <col min="8441" max="8677" width="0.85546875" style="1"/>
    <col min="8678" max="8678" width="0.85546875" style="1" customWidth="1"/>
    <col min="8679" max="8681" width="0.85546875" style="1"/>
    <col min="8682" max="8682" width="0.85546875" style="1" customWidth="1"/>
    <col min="8683" max="8694" width="0.85546875" style="1"/>
    <col min="8695" max="8696" width="0.85546875" style="1" customWidth="1"/>
    <col min="8697" max="8933" width="0.85546875" style="1"/>
    <col min="8934" max="8934" width="0.85546875" style="1" customWidth="1"/>
    <col min="8935" max="8937" width="0.85546875" style="1"/>
    <col min="8938" max="8938" width="0.85546875" style="1" customWidth="1"/>
    <col min="8939" max="8950" width="0.85546875" style="1"/>
    <col min="8951" max="8952" width="0.85546875" style="1" customWidth="1"/>
    <col min="8953" max="9189" width="0.85546875" style="1"/>
    <col min="9190" max="9190" width="0.85546875" style="1" customWidth="1"/>
    <col min="9191" max="9193" width="0.85546875" style="1"/>
    <col min="9194" max="9194" width="0.85546875" style="1" customWidth="1"/>
    <col min="9195" max="9206" width="0.85546875" style="1"/>
    <col min="9207" max="9208" width="0.85546875" style="1" customWidth="1"/>
    <col min="9209" max="9445" width="0.85546875" style="1"/>
    <col min="9446" max="9446" width="0.85546875" style="1" customWidth="1"/>
    <col min="9447" max="9449" width="0.85546875" style="1"/>
    <col min="9450" max="9450" width="0.85546875" style="1" customWidth="1"/>
    <col min="9451" max="9462" width="0.85546875" style="1"/>
    <col min="9463" max="9464" width="0.85546875" style="1" customWidth="1"/>
    <col min="9465" max="9701" width="0.85546875" style="1"/>
    <col min="9702" max="9702" width="0.85546875" style="1" customWidth="1"/>
    <col min="9703" max="9705" width="0.85546875" style="1"/>
    <col min="9706" max="9706" width="0.85546875" style="1" customWidth="1"/>
    <col min="9707" max="9718" width="0.85546875" style="1"/>
    <col min="9719" max="9720" width="0.85546875" style="1" customWidth="1"/>
    <col min="9721" max="9957" width="0.85546875" style="1"/>
    <col min="9958" max="9958" width="0.85546875" style="1" customWidth="1"/>
    <col min="9959" max="9961" width="0.85546875" style="1"/>
    <col min="9962" max="9962" width="0.85546875" style="1" customWidth="1"/>
    <col min="9963" max="9974" width="0.85546875" style="1"/>
    <col min="9975" max="9976" width="0.85546875" style="1" customWidth="1"/>
    <col min="9977" max="10213" width="0.85546875" style="1"/>
    <col min="10214" max="10214" width="0.85546875" style="1" customWidth="1"/>
    <col min="10215" max="10217" width="0.85546875" style="1"/>
    <col min="10218" max="10218" width="0.85546875" style="1" customWidth="1"/>
    <col min="10219" max="10230" width="0.85546875" style="1"/>
    <col min="10231" max="10232" width="0.85546875" style="1" customWidth="1"/>
    <col min="10233" max="10469" width="0.85546875" style="1"/>
    <col min="10470" max="10470" width="0.85546875" style="1" customWidth="1"/>
    <col min="10471" max="10473" width="0.85546875" style="1"/>
    <col min="10474" max="10474" width="0.85546875" style="1" customWidth="1"/>
    <col min="10475" max="10486" width="0.85546875" style="1"/>
    <col min="10487" max="10488" width="0.85546875" style="1" customWidth="1"/>
    <col min="10489" max="10725" width="0.85546875" style="1"/>
    <col min="10726" max="10726" width="0.85546875" style="1" customWidth="1"/>
    <col min="10727" max="10729" width="0.85546875" style="1"/>
    <col min="10730" max="10730" width="0.85546875" style="1" customWidth="1"/>
    <col min="10731" max="10742" width="0.85546875" style="1"/>
    <col min="10743" max="10744" width="0.85546875" style="1" customWidth="1"/>
    <col min="10745" max="10981" width="0.85546875" style="1"/>
    <col min="10982" max="10982" width="0.85546875" style="1" customWidth="1"/>
    <col min="10983" max="10985" width="0.85546875" style="1"/>
    <col min="10986" max="10986" width="0.85546875" style="1" customWidth="1"/>
    <col min="10987" max="10998" width="0.85546875" style="1"/>
    <col min="10999" max="11000" width="0.85546875" style="1" customWidth="1"/>
    <col min="11001" max="11237" width="0.85546875" style="1"/>
    <col min="11238" max="11238" width="0.85546875" style="1" customWidth="1"/>
    <col min="11239" max="11241" width="0.85546875" style="1"/>
    <col min="11242" max="11242" width="0.85546875" style="1" customWidth="1"/>
    <col min="11243" max="11254" width="0.85546875" style="1"/>
    <col min="11255" max="11256" width="0.85546875" style="1" customWidth="1"/>
    <col min="11257" max="11493" width="0.85546875" style="1"/>
    <col min="11494" max="11494" width="0.85546875" style="1" customWidth="1"/>
    <col min="11495" max="11497" width="0.85546875" style="1"/>
    <col min="11498" max="11498" width="0.85546875" style="1" customWidth="1"/>
    <col min="11499" max="11510" width="0.85546875" style="1"/>
    <col min="11511" max="11512" width="0.85546875" style="1" customWidth="1"/>
    <col min="11513" max="11749" width="0.85546875" style="1"/>
    <col min="11750" max="11750" width="0.85546875" style="1" customWidth="1"/>
    <col min="11751" max="11753" width="0.85546875" style="1"/>
    <col min="11754" max="11754" width="0.85546875" style="1" customWidth="1"/>
    <col min="11755" max="11766" width="0.85546875" style="1"/>
    <col min="11767" max="11768" width="0.85546875" style="1" customWidth="1"/>
    <col min="11769" max="12005" width="0.85546875" style="1"/>
    <col min="12006" max="12006" width="0.85546875" style="1" customWidth="1"/>
    <col min="12007" max="12009" width="0.85546875" style="1"/>
    <col min="12010" max="12010" width="0.85546875" style="1" customWidth="1"/>
    <col min="12011" max="12022" width="0.85546875" style="1"/>
    <col min="12023" max="12024" width="0.85546875" style="1" customWidth="1"/>
    <col min="12025" max="12261" width="0.85546875" style="1"/>
    <col min="12262" max="12262" width="0.85546875" style="1" customWidth="1"/>
    <col min="12263" max="12265" width="0.85546875" style="1"/>
    <col min="12266" max="12266" width="0.85546875" style="1" customWidth="1"/>
    <col min="12267" max="12278" width="0.85546875" style="1"/>
    <col min="12279" max="12280" width="0.85546875" style="1" customWidth="1"/>
    <col min="12281" max="12517" width="0.85546875" style="1"/>
    <col min="12518" max="12518" width="0.85546875" style="1" customWidth="1"/>
    <col min="12519" max="12521" width="0.85546875" style="1"/>
    <col min="12522" max="12522" width="0.85546875" style="1" customWidth="1"/>
    <col min="12523" max="12534" width="0.85546875" style="1"/>
    <col min="12535" max="12536" width="0.85546875" style="1" customWidth="1"/>
    <col min="12537" max="12773" width="0.85546875" style="1"/>
    <col min="12774" max="12774" width="0.85546875" style="1" customWidth="1"/>
    <col min="12775" max="12777" width="0.85546875" style="1"/>
    <col min="12778" max="12778" width="0.85546875" style="1" customWidth="1"/>
    <col min="12779" max="12790" width="0.85546875" style="1"/>
    <col min="12791" max="12792" width="0.85546875" style="1" customWidth="1"/>
    <col min="12793" max="13029" width="0.85546875" style="1"/>
    <col min="13030" max="13030" width="0.85546875" style="1" customWidth="1"/>
    <col min="13031" max="13033" width="0.85546875" style="1"/>
    <col min="13034" max="13034" width="0.85546875" style="1" customWidth="1"/>
    <col min="13035" max="13046" width="0.85546875" style="1"/>
    <col min="13047" max="13048" width="0.85546875" style="1" customWidth="1"/>
    <col min="13049" max="13285" width="0.85546875" style="1"/>
    <col min="13286" max="13286" width="0.85546875" style="1" customWidth="1"/>
    <col min="13287" max="13289" width="0.85546875" style="1"/>
    <col min="13290" max="13290" width="0.85546875" style="1" customWidth="1"/>
    <col min="13291" max="13302" width="0.85546875" style="1"/>
    <col min="13303" max="13304" width="0.85546875" style="1" customWidth="1"/>
    <col min="13305" max="13541" width="0.85546875" style="1"/>
    <col min="13542" max="13542" width="0.85546875" style="1" customWidth="1"/>
    <col min="13543" max="13545" width="0.85546875" style="1"/>
    <col min="13546" max="13546" width="0.85546875" style="1" customWidth="1"/>
    <col min="13547" max="13558" width="0.85546875" style="1"/>
    <col min="13559" max="13560" width="0.85546875" style="1" customWidth="1"/>
    <col min="13561" max="13797" width="0.85546875" style="1"/>
    <col min="13798" max="13798" width="0.85546875" style="1" customWidth="1"/>
    <col min="13799" max="13801" width="0.85546875" style="1"/>
    <col min="13802" max="13802" width="0.85546875" style="1" customWidth="1"/>
    <col min="13803" max="13814" width="0.85546875" style="1"/>
    <col min="13815" max="13816" width="0.85546875" style="1" customWidth="1"/>
    <col min="13817" max="14053" width="0.85546875" style="1"/>
    <col min="14054" max="14054" width="0.85546875" style="1" customWidth="1"/>
    <col min="14055" max="14057" width="0.85546875" style="1"/>
    <col min="14058" max="14058" width="0.85546875" style="1" customWidth="1"/>
    <col min="14059" max="14070" width="0.85546875" style="1"/>
    <col min="14071" max="14072" width="0.85546875" style="1" customWidth="1"/>
    <col min="14073" max="14309" width="0.85546875" style="1"/>
    <col min="14310" max="14310" width="0.85546875" style="1" customWidth="1"/>
    <col min="14311" max="14313" width="0.85546875" style="1"/>
    <col min="14314" max="14314" width="0.85546875" style="1" customWidth="1"/>
    <col min="14315" max="14326" width="0.85546875" style="1"/>
    <col min="14327" max="14328" width="0.85546875" style="1" customWidth="1"/>
    <col min="14329" max="14565" width="0.85546875" style="1"/>
    <col min="14566" max="14566" width="0.85546875" style="1" customWidth="1"/>
    <col min="14567" max="14569" width="0.85546875" style="1"/>
    <col min="14570" max="14570" width="0.85546875" style="1" customWidth="1"/>
    <col min="14571" max="14582" width="0.85546875" style="1"/>
    <col min="14583" max="14584" width="0.85546875" style="1" customWidth="1"/>
    <col min="14585" max="14821" width="0.85546875" style="1"/>
    <col min="14822" max="14822" width="0.85546875" style="1" customWidth="1"/>
    <col min="14823" max="14825" width="0.85546875" style="1"/>
    <col min="14826" max="14826" width="0.85546875" style="1" customWidth="1"/>
    <col min="14827" max="14838" width="0.85546875" style="1"/>
    <col min="14839" max="14840" width="0.85546875" style="1" customWidth="1"/>
    <col min="14841" max="15077" width="0.85546875" style="1"/>
    <col min="15078" max="15078" width="0.85546875" style="1" customWidth="1"/>
    <col min="15079" max="15081" width="0.85546875" style="1"/>
    <col min="15082" max="15082" width="0.85546875" style="1" customWidth="1"/>
    <col min="15083" max="15094" width="0.85546875" style="1"/>
    <col min="15095" max="15096" width="0.85546875" style="1" customWidth="1"/>
    <col min="15097" max="15333" width="0.85546875" style="1"/>
    <col min="15334" max="15334" width="0.85546875" style="1" customWidth="1"/>
    <col min="15335" max="15337" width="0.85546875" style="1"/>
    <col min="15338" max="15338" width="0.85546875" style="1" customWidth="1"/>
    <col min="15339" max="15350" width="0.85546875" style="1"/>
    <col min="15351" max="15352" width="0.85546875" style="1" customWidth="1"/>
    <col min="15353" max="15589" width="0.85546875" style="1"/>
    <col min="15590" max="15590" width="0.85546875" style="1" customWidth="1"/>
    <col min="15591" max="15593" width="0.85546875" style="1"/>
    <col min="15594" max="15594" width="0.85546875" style="1" customWidth="1"/>
    <col min="15595" max="15606" width="0.85546875" style="1"/>
    <col min="15607" max="15608" width="0.85546875" style="1" customWidth="1"/>
    <col min="15609" max="15845" width="0.85546875" style="1"/>
    <col min="15846" max="15846" width="0.85546875" style="1" customWidth="1"/>
    <col min="15847" max="15849" width="0.85546875" style="1"/>
    <col min="15850" max="15850" width="0.85546875" style="1" customWidth="1"/>
    <col min="15851" max="15862" width="0.85546875" style="1"/>
    <col min="15863" max="15864" width="0.85546875" style="1" customWidth="1"/>
    <col min="15865" max="16101" width="0.85546875" style="1"/>
    <col min="16102" max="16102" width="0.85546875" style="1" customWidth="1"/>
    <col min="16103" max="16105" width="0.85546875" style="1"/>
    <col min="16106" max="16106" width="0.85546875" style="1" customWidth="1"/>
    <col min="16107" max="16118" width="0.85546875" style="1"/>
    <col min="16119" max="16120" width="0.85546875" style="1" customWidth="1"/>
    <col min="16121" max="16384" width="0.85546875" style="1"/>
  </cols>
  <sheetData>
    <row r="1" spans="1:104" x14ac:dyDescent="0.25">
      <c r="B1" s="93" t="s">
        <v>218</v>
      </c>
      <c r="C1" s="93"/>
      <c r="D1" s="93"/>
      <c r="E1" s="93"/>
      <c r="F1" s="93"/>
      <c r="G1" s="93"/>
      <c r="H1" s="93"/>
      <c r="I1" s="9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row>
    <row r="3" spans="1:104" s="3" customFormat="1" ht="50.25" customHeight="1" x14ac:dyDescent="0.2">
      <c r="A3" s="94" t="s">
        <v>0</v>
      </c>
      <c r="B3" s="95"/>
      <c r="C3" s="98" t="s">
        <v>1</v>
      </c>
      <c r="D3" s="100" t="s">
        <v>293</v>
      </c>
      <c r="E3" s="101"/>
      <c r="F3" s="100" t="s">
        <v>294</v>
      </c>
      <c r="G3" s="101"/>
      <c r="H3" s="100" t="s">
        <v>295</v>
      </c>
      <c r="I3" s="102"/>
    </row>
    <row r="4" spans="1:104" s="3" customFormat="1" ht="28.5" customHeight="1" x14ac:dyDescent="0.2">
      <c r="A4" s="96"/>
      <c r="B4" s="97"/>
      <c r="C4" s="99"/>
      <c r="D4" s="23" t="s">
        <v>98</v>
      </c>
      <c r="E4" s="23" t="s">
        <v>99</v>
      </c>
      <c r="F4" s="23" t="s">
        <v>285</v>
      </c>
      <c r="G4" s="23" t="s">
        <v>286</v>
      </c>
      <c r="H4" s="23" t="s">
        <v>285</v>
      </c>
      <c r="I4" s="19" t="s">
        <v>286</v>
      </c>
    </row>
    <row r="5" spans="1:104" s="3" customFormat="1" ht="25.5" hidden="1" outlineLevel="1" x14ac:dyDescent="0.2">
      <c r="A5" s="54" t="s">
        <v>23</v>
      </c>
      <c r="B5" s="8" t="s">
        <v>219</v>
      </c>
      <c r="C5" s="9"/>
      <c r="D5" s="9"/>
      <c r="E5" s="9"/>
      <c r="F5" s="9"/>
      <c r="G5" s="9"/>
      <c r="H5" s="9"/>
      <c r="I5" s="20"/>
    </row>
    <row r="6" spans="1:104" s="3" customFormat="1" ht="25.5" hidden="1" outlineLevel="1" x14ac:dyDescent="0.2">
      <c r="A6" s="54" t="s">
        <v>25</v>
      </c>
      <c r="B6" s="8" t="s">
        <v>220</v>
      </c>
      <c r="C6" s="9"/>
      <c r="D6" s="9"/>
      <c r="E6" s="9"/>
      <c r="F6" s="9"/>
      <c r="G6" s="9"/>
      <c r="H6" s="9"/>
      <c r="I6" s="20"/>
    </row>
    <row r="7" spans="1:104" s="3" customFormat="1" ht="168.75" hidden="1" customHeight="1" outlineLevel="1" x14ac:dyDescent="0.2">
      <c r="A7" s="54"/>
      <c r="B7" s="8" t="s">
        <v>222</v>
      </c>
      <c r="C7" s="9" t="s">
        <v>221</v>
      </c>
      <c r="D7" s="9"/>
      <c r="E7" s="9"/>
      <c r="F7" s="9"/>
      <c r="G7" s="9"/>
      <c r="H7" s="9"/>
      <c r="I7" s="20"/>
    </row>
    <row r="8" spans="1:104" s="3" customFormat="1" ht="178.5" hidden="1" outlineLevel="1" x14ac:dyDescent="0.2">
      <c r="A8" s="54"/>
      <c r="B8" s="8" t="s">
        <v>224</v>
      </c>
      <c r="C8" s="9" t="s">
        <v>223</v>
      </c>
      <c r="D8" s="9"/>
      <c r="E8" s="9"/>
      <c r="F8" s="9"/>
      <c r="G8" s="9"/>
      <c r="H8" s="9"/>
      <c r="I8" s="20"/>
    </row>
    <row r="9" spans="1:104" s="3" customFormat="1" ht="25.5" hidden="1" outlineLevel="1" x14ac:dyDescent="0.2">
      <c r="A9" s="54" t="s">
        <v>28</v>
      </c>
      <c r="B9" s="8" t="s">
        <v>225</v>
      </c>
      <c r="C9" s="9"/>
      <c r="D9" s="9"/>
      <c r="E9" s="9"/>
      <c r="F9" s="9"/>
      <c r="G9" s="9"/>
      <c r="H9" s="9"/>
      <c r="I9" s="20"/>
    </row>
    <row r="10" spans="1:104" s="3" customFormat="1" ht="12.75" hidden="1" outlineLevel="1" x14ac:dyDescent="0.2">
      <c r="A10" s="54"/>
      <c r="B10" s="8" t="s">
        <v>226</v>
      </c>
      <c r="C10" s="9"/>
      <c r="D10" s="9"/>
      <c r="E10" s="9"/>
      <c r="F10" s="9"/>
      <c r="G10" s="9"/>
      <c r="H10" s="9"/>
      <c r="I10" s="20"/>
    </row>
    <row r="11" spans="1:104" s="3" customFormat="1" ht="12.75" hidden="1" customHeight="1" outlineLevel="1" x14ac:dyDescent="0.2">
      <c r="A11" s="54"/>
      <c r="B11" s="8" t="s">
        <v>227</v>
      </c>
      <c r="C11" s="9" t="s">
        <v>221</v>
      </c>
      <c r="D11" s="9"/>
      <c r="E11" s="9"/>
      <c r="F11" s="9"/>
      <c r="G11" s="9"/>
      <c r="H11" s="9"/>
      <c r="I11" s="20"/>
    </row>
    <row r="12" spans="1:104" s="3" customFormat="1" ht="25.5" hidden="1" outlineLevel="1" x14ac:dyDescent="0.2">
      <c r="A12" s="54"/>
      <c r="B12" s="8" t="s">
        <v>228</v>
      </c>
      <c r="C12" s="9" t="s">
        <v>223</v>
      </c>
      <c r="D12" s="9"/>
      <c r="E12" s="9"/>
      <c r="F12" s="9"/>
      <c r="G12" s="9"/>
      <c r="H12" s="9"/>
      <c r="I12" s="20"/>
    </row>
    <row r="13" spans="1:104" s="3" customFormat="1" ht="12.75" hidden="1" customHeight="1" outlineLevel="1" x14ac:dyDescent="0.2">
      <c r="A13" s="54"/>
      <c r="B13" s="8" t="s">
        <v>229</v>
      </c>
      <c r="C13" s="9" t="s">
        <v>223</v>
      </c>
      <c r="D13" s="9"/>
      <c r="E13" s="9"/>
      <c r="F13" s="9"/>
      <c r="G13" s="9"/>
      <c r="H13" s="9"/>
      <c r="I13" s="20"/>
    </row>
    <row r="14" spans="1:104" s="3" customFormat="1" ht="25.5" hidden="1" outlineLevel="1" x14ac:dyDescent="0.2">
      <c r="A14" s="54" t="s">
        <v>34</v>
      </c>
      <c r="B14" s="8" t="s">
        <v>268</v>
      </c>
      <c r="C14" s="9" t="s">
        <v>223</v>
      </c>
      <c r="D14" s="9"/>
      <c r="E14" s="9"/>
      <c r="F14" s="9"/>
      <c r="G14" s="9"/>
      <c r="H14" s="9"/>
      <c r="I14" s="20"/>
    </row>
    <row r="15" spans="1:104" s="3" customFormat="1" ht="12.75" collapsed="1" x14ac:dyDescent="0.2">
      <c r="A15" s="57" t="s">
        <v>39</v>
      </c>
      <c r="B15" s="30" t="s">
        <v>230</v>
      </c>
      <c r="C15" s="9"/>
      <c r="D15" s="9"/>
      <c r="E15" s="9"/>
      <c r="F15" s="9"/>
      <c r="G15" s="9"/>
      <c r="H15" s="9"/>
      <c r="I15" s="20"/>
    </row>
    <row r="16" spans="1:104" s="3" customFormat="1" ht="38.25" hidden="1" outlineLevel="1" x14ac:dyDescent="0.2">
      <c r="A16" s="54" t="s">
        <v>41</v>
      </c>
      <c r="B16" s="8" t="s">
        <v>231</v>
      </c>
      <c r="C16" s="9" t="s">
        <v>223</v>
      </c>
      <c r="D16" s="9"/>
      <c r="E16" s="9"/>
      <c r="F16" s="9"/>
      <c r="G16" s="9"/>
      <c r="H16" s="9"/>
      <c r="I16" s="20"/>
    </row>
    <row r="17" spans="1:9" s="3" customFormat="1" ht="63.75" hidden="1" outlineLevel="1" x14ac:dyDescent="0.2">
      <c r="A17" s="54" t="s">
        <v>44</v>
      </c>
      <c r="B17" s="8" t="s">
        <v>232</v>
      </c>
      <c r="C17" s="9" t="s">
        <v>223</v>
      </c>
      <c r="D17" s="9"/>
      <c r="E17" s="9"/>
      <c r="F17" s="9"/>
      <c r="G17" s="9"/>
      <c r="H17" s="9"/>
      <c r="I17" s="20"/>
    </row>
    <row r="18" spans="1:9" s="3" customFormat="1" ht="25.5" hidden="1" outlineLevel="1" x14ac:dyDescent="0.2">
      <c r="A18" s="54" t="s">
        <v>47</v>
      </c>
      <c r="B18" s="8" t="s">
        <v>233</v>
      </c>
      <c r="C18" s="9" t="s">
        <v>223</v>
      </c>
      <c r="D18" s="9"/>
      <c r="E18" s="9"/>
      <c r="F18" s="9"/>
      <c r="G18" s="9"/>
      <c r="H18" s="9"/>
      <c r="I18" s="20"/>
    </row>
    <row r="19" spans="1:9" s="3" customFormat="1" ht="12.75" hidden="1" customHeight="1" outlineLevel="1" x14ac:dyDescent="0.2">
      <c r="A19" s="54"/>
      <c r="B19" s="8" t="s">
        <v>125</v>
      </c>
      <c r="C19" s="9" t="s">
        <v>223</v>
      </c>
      <c r="D19" s="9"/>
      <c r="E19" s="9"/>
      <c r="F19" s="9"/>
      <c r="G19" s="9"/>
      <c r="H19" s="9"/>
      <c r="I19" s="20"/>
    </row>
    <row r="20" spans="1:9" s="3" customFormat="1" ht="12.75" hidden="1" customHeight="1" outlineLevel="1" x14ac:dyDescent="0.2">
      <c r="A20" s="54"/>
      <c r="B20" s="8" t="s">
        <v>126</v>
      </c>
      <c r="C20" s="9" t="s">
        <v>223</v>
      </c>
      <c r="D20" s="9"/>
      <c r="E20" s="9"/>
      <c r="F20" s="9"/>
      <c r="G20" s="9"/>
      <c r="H20" s="9"/>
      <c r="I20" s="20"/>
    </row>
    <row r="21" spans="1:9" s="3" customFormat="1" ht="12.75" hidden="1" customHeight="1" outlineLevel="1" x14ac:dyDescent="0.2">
      <c r="A21" s="54"/>
      <c r="B21" s="8" t="s">
        <v>127</v>
      </c>
      <c r="C21" s="9" t="s">
        <v>223</v>
      </c>
      <c r="D21" s="9"/>
      <c r="E21" s="9"/>
      <c r="F21" s="9"/>
      <c r="G21" s="9"/>
      <c r="H21" s="9"/>
      <c r="I21" s="20"/>
    </row>
    <row r="22" spans="1:9" ht="25.5" collapsed="1" x14ac:dyDescent="0.25">
      <c r="A22" s="13"/>
      <c r="B22" s="30" t="s">
        <v>282</v>
      </c>
      <c r="C22" s="31" t="s">
        <v>283</v>
      </c>
      <c r="D22" s="48">
        <f>[1]ээ!$BU$173</f>
        <v>9.2075649043236201</v>
      </c>
      <c r="E22" s="48">
        <f>[1]ээ!$BX$173</f>
        <v>10.358508105627381</v>
      </c>
      <c r="F22" s="48">
        <v>10.17</v>
      </c>
      <c r="G22" s="48">
        <v>10.17</v>
      </c>
      <c r="H22" s="42">
        <f>[1]тар.меню!$E$9</f>
        <v>10.17</v>
      </c>
      <c r="I22" s="42">
        <f>[3]тар.меню!$F$9</f>
        <v>15.144167870891918</v>
      </c>
    </row>
    <row r="23" spans="1:9" s="3" customFormat="1" ht="12.75" hidden="1" customHeight="1" outlineLevel="1" x14ac:dyDescent="0.2">
      <c r="A23" s="54" t="s">
        <v>59</v>
      </c>
      <c r="B23" s="8" t="s">
        <v>234</v>
      </c>
      <c r="C23" s="9"/>
      <c r="D23" s="9"/>
      <c r="E23" s="9"/>
      <c r="F23" s="9"/>
      <c r="G23" s="9"/>
      <c r="H23" s="9"/>
      <c r="I23" s="20"/>
    </row>
    <row r="24" spans="1:9" s="3" customFormat="1" ht="30" hidden="1" customHeight="1" outlineLevel="1" x14ac:dyDescent="0.2">
      <c r="A24" s="54" t="s">
        <v>61</v>
      </c>
      <c r="B24" s="8" t="s">
        <v>235</v>
      </c>
      <c r="C24" s="9" t="s">
        <v>267</v>
      </c>
      <c r="D24" s="9"/>
      <c r="E24" s="9"/>
      <c r="F24" s="9"/>
      <c r="G24" s="9"/>
      <c r="H24" s="9"/>
      <c r="I24" s="20"/>
    </row>
    <row r="25" spans="1:9" s="3" customFormat="1" ht="24" hidden="1" customHeight="1" outlineLevel="1" x14ac:dyDescent="0.2">
      <c r="A25" s="54"/>
      <c r="B25" s="8" t="s">
        <v>236</v>
      </c>
      <c r="C25" s="9" t="s">
        <v>267</v>
      </c>
      <c r="D25" s="9"/>
      <c r="E25" s="9"/>
      <c r="F25" s="9"/>
      <c r="G25" s="9"/>
      <c r="H25" s="9"/>
      <c r="I25" s="20"/>
    </row>
    <row r="26" spans="1:9" s="3" customFormat="1" ht="25.5" hidden="1" outlineLevel="1" x14ac:dyDescent="0.2">
      <c r="A26" s="54" t="s">
        <v>66</v>
      </c>
      <c r="B26" s="8" t="s">
        <v>237</v>
      </c>
      <c r="C26" s="9" t="s">
        <v>221</v>
      </c>
      <c r="D26" s="9"/>
      <c r="E26" s="9"/>
      <c r="F26" s="9"/>
      <c r="G26" s="9"/>
      <c r="H26" s="9"/>
      <c r="I26" s="20"/>
    </row>
    <row r="27" spans="1:9" s="3" customFormat="1" ht="25.5" hidden="1" outlineLevel="1" x14ac:dyDescent="0.2">
      <c r="A27" s="54" t="s">
        <v>67</v>
      </c>
      <c r="B27" s="8" t="s">
        <v>239</v>
      </c>
      <c r="C27" s="9" t="s">
        <v>238</v>
      </c>
      <c r="D27" s="9"/>
      <c r="E27" s="9"/>
      <c r="F27" s="9"/>
      <c r="G27" s="9"/>
      <c r="H27" s="9"/>
      <c r="I27" s="20"/>
    </row>
    <row r="28" spans="1:9" s="3" customFormat="1" ht="25.5" hidden="1" outlineLevel="1" x14ac:dyDescent="0.2">
      <c r="A28" s="54" t="s">
        <v>240</v>
      </c>
      <c r="B28" s="8" t="s">
        <v>241</v>
      </c>
      <c r="C28" s="9" t="s">
        <v>238</v>
      </c>
      <c r="D28" s="9"/>
      <c r="E28" s="9"/>
      <c r="F28" s="9"/>
      <c r="G28" s="9"/>
      <c r="H28" s="9"/>
      <c r="I28" s="20"/>
    </row>
    <row r="29" spans="1:9" s="3" customFormat="1" ht="12.75" hidden="1" outlineLevel="1" x14ac:dyDescent="0.2">
      <c r="A29" s="54" t="s">
        <v>242</v>
      </c>
      <c r="B29" s="8" t="s">
        <v>243</v>
      </c>
      <c r="C29" s="9" t="s">
        <v>238</v>
      </c>
      <c r="D29" s="9"/>
      <c r="E29" s="9"/>
      <c r="F29" s="9"/>
      <c r="G29" s="9"/>
      <c r="H29" s="9"/>
      <c r="I29" s="20"/>
    </row>
    <row r="30" spans="1:9" s="3" customFormat="1" ht="15.75" hidden="1" customHeight="1" outlineLevel="1" x14ac:dyDescent="0.2">
      <c r="A30" s="54"/>
      <c r="B30" s="10" t="s">
        <v>244</v>
      </c>
      <c r="C30" s="9" t="s">
        <v>238</v>
      </c>
      <c r="D30" s="9"/>
      <c r="E30" s="9"/>
      <c r="F30" s="9"/>
      <c r="G30" s="9"/>
      <c r="H30" s="9"/>
      <c r="I30" s="20"/>
    </row>
    <row r="31" spans="1:9" s="3" customFormat="1" ht="15.75" hidden="1" customHeight="1" outlineLevel="1" x14ac:dyDescent="0.2">
      <c r="A31" s="54"/>
      <c r="B31" s="10" t="s">
        <v>245</v>
      </c>
      <c r="C31" s="9" t="s">
        <v>238</v>
      </c>
      <c r="D31" s="9"/>
      <c r="E31" s="9"/>
      <c r="F31" s="9"/>
      <c r="G31" s="9"/>
      <c r="H31" s="9"/>
      <c r="I31" s="20"/>
    </row>
    <row r="32" spans="1:9" s="3" customFormat="1" ht="15.75" hidden="1" customHeight="1" outlineLevel="1" x14ac:dyDescent="0.2">
      <c r="A32" s="54"/>
      <c r="B32" s="10" t="s">
        <v>246</v>
      </c>
      <c r="C32" s="9" t="s">
        <v>238</v>
      </c>
      <c r="D32" s="9"/>
      <c r="E32" s="9"/>
      <c r="F32" s="9"/>
      <c r="G32" s="9"/>
      <c r="H32" s="9"/>
      <c r="I32" s="20"/>
    </row>
    <row r="33" spans="1:86" s="3" customFormat="1" ht="15.75" hidden="1" customHeight="1" outlineLevel="1" x14ac:dyDescent="0.2">
      <c r="A33" s="54"/>
      <c r="B33" s="10" t="s">
        <v>247</v>
      </c>
      <c r="C33" s="9" t="s">
        <v>238</v>
      </c>
      <c r="D33" s="9"/>
      <c r="E33" s="9"/>
      <c r="F33" s="9"/>
      <c r="G33" s="9"/>
      <c r="H33" s="9"/>
      <c r="I33" s="20"/>
    </row>
    <row r="34" spans="1:86" s="3" customFormat="1" ht="18" hidden="1" customHeight="1" outlineLevel="1" x14ac:dyDescent="0.2">
      <c r="A34" s="54" t="s">
        <v>248</v>
      </c>
      <c r="B34" s="8" t="s">
        <v>249</v>
      </c>
      <c r="C34" s="9" t="s">
        <v>238</v>
      </c>
      <c r="D34" s="9"/>
      <c r="E34" s="9"/>
      <c r="F34" s="9"/>
      <c r="G34" s="9"/>
      <c r="H34" s="9"/>
      <c r="I34" s="20"/>
    </row>
    <row r="35" spans="1:86" s="3" customFormat="1" ht="25.5" hidden="1" outlineLevel="1" x14ac:dyDescent="0.2">
      <c r="A35" s="54" t="s">
        <v>69</v>
      </c>
      <c r="B35" s="8" t="s">
        <v>250</v>
      </c>
      <c r="C35" s="9"/>
      <c r="D35" s="9"/>
      <c r="E35" s="9"/>
      <c r="F35" s="9"/>
      <c r="G35" s="9"/>
      <c r="H35" s="9"/>
      <c r="I35" s="20"/>
    </row>
    <row r="36" spans="1:86" s="3" customFormat="1" ht="25.5" hidden="1" outlineLevel="1" x14ac:dyDescent="0.2">
      <c r="A36" s="54" t="s">
        <v>71</v>
      </c>
      <c r="B36" s="8" t="s">
        <v>252</v>
      </c>
      <c r="C36" s="9" t="s">
        <v>251</v>
      </c>
      <c r="D36" s="9"/>
      <c r="E36" s="9"/>
      <c r="F36" s="9"/>
      <c r="G36" s="9"/>
      <c r="H36" s="9"/>
      <c r="I36" s="20"/>
    </row>
    <row r="37" spans="1:86" s="3" customFormat="1" ht="12.75" hidden="1" outlineLevel="1" x14ac:dyDescent="0.2">
      <c r="A37" s="54" t="s">
        <v>253</v>
      </c>
      <c r="B37" s="8" t="s">
        <v>254</v>
      </c>
      <c r="C37" s="9" t="s">
        <v>238</v>
      </c>
      <c r="D37" s="9"/>
      <c r="E37" s="9"/>
      <c r="F37" s="9"/>
      <c r="G37" s="9"/>
      <c r="H37" s="9"/>
      <c r="I37" s="20"/>
    </row>
    <row r="38" spans="1:86" s="3" customFormat="1" ht="12.75" hidden="1" customHeight="1" outlineLevel="1" x14ac:dyDescent="0.2">
      <c r="A38" s="54" t="s">
        <v>73</v>
      </c>
      <c r="B38" s="8" t="s">
        <v>255</v>
      </c>
      <c r="C38" s="9" t="s">
        <v>266</v>
      </c>
      <c r="D38" s="9"/>
      <c r="E38" s="9"/>
      <c r="F38" s="9"/>
      <c r="G38" s="9"/>
      <c r="H38" s="9"/>
      <c r="I38" s="20"/>
    </row>
    <row r="39" spans="1:86" s="3" customFormat="1" ht="12.75" hidden="1" customHeight="1" outlineLevel="1" x14ac:dyDescent="0.2">
      <c r="A39" s="54"/>
      <c r="B39" s="11" t="s">
        <v>256</v>
      </c>
      <c r="C39" s="9" t="s">
        <v>266</v>
      </c>
      <c r="D39" s="9"/>
      <c r="E39" s="9"/>
      <c r="F39" s="9"/>
      <c r="G39" s="9"/>
      <c r="H39" s="9"/>
      <c r="I39" s="20"/>
    </row>
    <row r="40" spans="1:86" s="3" customFormat="1" ht="12.75" hidden="1" customHeight="1" outlineLevel="1" x14ac:dyDescent="0.2">
      <c r="A40" s="54"/>
      <c r="B40" s="11" t="s">
        <v>257</v>
      </c>
      <c r="C40" s="9" t="s">
        <v>266</v>
      </c>
      <c r="D40" s="9"/>
      <c r="E40" s="9"/>
      <c r="F40" s="9"/>
      <c r="G40" s="9"/>
      <c r="H40" s="9"/>
      <c r="I40" s="20"/>
    </row>
    <row r="41" spans="1:86" collapsed="1" x14ac:dyDescent="0.25"/>
    <row r="42" spans="1:86" s="51" customFormat="1" ht="11.25" x14ac:dyDescent="0.2">
      <c r="A42" s="50" t="s">
        <v>258</v>
      </c>
    </row>
    <row r="43" spans="1:86" s="51" customFormat="1" ht="11.25" x14ac:dyDescent="0.2">
      <c r="A43" s="50" t="s">
        <v>259</v>
      </c>
    </row>
    <row r="44" spans="1:86" s="51" customFormat="1" ht="11.25" x14ac:dyDescent="0.2">
      <c r="A44" s="50" t="s">
        <v>260</v>
      </c>
    </row>
    <row r="45" spans="1:86" s="51" customFormat="1" ht="11.25" x14ac:dyDescent="0.2">
      <c r="A45" s="50" t="s">
        <v>261</v>
      </c>
    </row>
    <row r="47" spans="1:86" s="6" customFormat="1" ht="48.75" customHeight="1" x14ac:dyDescent="0.2">
      <c r="B47" s="6" t="s">
        <v>262</v>
      </c>
      <c r="C47" s="92" t="s">
        <v>287</v>
      </c>
      <c r="D47" s="92"/>
      <c r="E47" s="92"/>
      <c r="F47" s="92"/>
      <c r="G47" s="92"/>
      <c r="H47" s="92"/>
      <c r="I47" s="9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row>
    <row r="48" spans="1:86" ht="66" customHeight="1" x14ac:dyDescent="0.25">
      <c r="C48" s="92" t="s">
        <v>288</v>
      </c>
      <c r="D48" s="92"/>
      <c r="E48" s="92"/>
      <c r="F48" s="92"/>
      <c r="G48" s="92"/>
      <c r="H48" s="92"/>
      <c r="I48" s="9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row>
  </sheetData>
  <mergeCells count="8">
    <mergeCell ref="C47:I47"/>
    <mergeCell ref="C48:I48"/>
    <mergeCell ref="B1:I1"/>
    <mergeCell ref="A3:B4"/>
    <mergeCell ref="C3:C4"/>
    <mergeCell ref="D3:E3"/>
    <mergeCell ref="F3:G3"/>
    <mergeCell ref="H3:I3"/>
  </mergeCells>
  <pageMargins left="0.70866141732283472" right="0.70866141732283472" top="0.74803149606299213" bottom="0.74803149606299213"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2022г. стр.1_9</vt:lpstr>
      <vt:lpstr>стр.10-12</vt:lpstr>
      <vt:lpstr>'2022г. стр.1_9'!Заголовки_для_печати</vt:lpstr>
      <vt:lpstr>'2022г. стр.1_9'!Область_печати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Носкова Татьяна Николаевна</cp:lastModifiedBy>
  <cp:lastPrinted>2021-07-27T06:26:04Z</cp:lastPrinted>
  <dcterms:created xsi:type="dcterms:W3CDTF">2011-01-11T10:25:48Z</dcterms:created>
  <dcterms:modified xsi:type="dcterms:W3CDTF">2021-07-27T06:31:48Z</dcterms:modified>
</cp:coreProperties>
</file>